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hdi365-my.sharepoint.com/personal/callie_marley_harley-davidson_com/Documents/Documents/"/>
    </mc:Choice>
  </mc:AlternateContent>
  <xr:revisionPtr revIDLastSave="0" documentId="8_{D929511D-A42D-460F-A64A-F36C5335F4D7}" xr6:coauthVersionLast="47" xr6:coauthVersionMax="47" xr10:uidLastSave="{00000000-0000-0000-0000-000000000000}"/>
  <bookViews>
    <workbookView xWindow="-80" yWindow="-80" windowWidth="19360" windowHeight="11440" tabRatio="917" xr2:uid="{00000000-000D-0000-FFFF-FFFF00000000}"/>
  </bookViews>
  <sheets>
    <sheet name="header" sheetId="2" r:id="rId1"/>
    <sheet name="Retail MC 2025-2013" sheetId="92" r:id="rId2"/>
    <sheet name="Retail MC 2008-2012" sheetId="70" r:id="rId3"/>
    <sheet name="Retail MC 2003-2007" sheetId="33" r:id="rId4"/>
    <sheet name="Retail MC 1991-2003" sheetId="46" r:id="rId5"/>
  </sheets>
  <externalReferences>
    <externalReference r:id="rId6"/>
    <externalReference r:id="rId7"/>
  </externalReferences>
  <definedNames>
    <definedName name="_1__123Graph_BCHART_1" localSheetId="3" hidden="1">'Retail MC 2003-2007'!#REF!</definedName>
    <definedName name="_2__123Graph_CCHART_1" localSheetId="3" hidden="1">'Retail MC 2003-2007'!#REF!</definedName>
    <definedName name="_202020">#REF!</definedName>
    <definedName name="_94IS" localSheetId="3">'[1]1994'!$A$1:$I$68</definedName>
    <definedName name="_94IS">#REF!</definedName>
    <definedName name="_95BS" localSheetId="3">[1]BS.1995!$A$1:$I$40</definedName>
    <definedName name="_95BS">#REF!</definedName>
    <definedName name="_95IS" localSheetId="3">'[1]1995'!$A$1:$H$63</definedName>
    <definedName name="_95IS">#REF!</definedName>
    <definedName name="_96BS" localSheetId="3">[1]BS.1996!$A$1:$I$40</definedName>
    <definedName name="_96BS">#REF!</definedName>
    <definedName name="_96IS" localSheetId="3">'[1]1996'!$A$1:$H$63</definedName>
    <definedName name="_96IS">#REF!</definedName>
    <definedName name="_97BS" localSheetId="3">[1]BS.1997!$A$1:$I$43</definedName>
    <definedName name="_97BS">#REF!</definedName>
    <definedName name="_97IS" localSheetId="3">'[1]1997'!$A$1:$H$62</definedName>
    <definedName name="_97IS">#REF!</definedName>
    <definedName name="_98BS" localSheetId="3">[1]BS.1998!$A$1:$I$42</definedName>
    <definedName name="_98BS">#REF!</definedName>
    <definedName name="_98IS" localSheetId="3">'[1]1998'!$A$1:$H$62</definedName>
    <definedName name="_98IS">#REF!</definedName>
    <definedName name="_99BS" localSheetId="3">[1]BS.1999!$A$1:$I$43</definedName>
    <definedName name="_99BS">#REF!</definedName>
    <definedName name="_99IS" localSheetId="3">'[1]1999'!$A$1:$H$62</definedName>
    <definedName name="_99IS">#REF!</definedName>
    <definedName name="_vss">#REF!</definedName>
    <definedName name="BSYEARS" localSheetId="3">[1]BS.Years!$A$1:$S$49</definedName>
    <definedName name="BSYEARS">#REF!</definedName>
    <definedName name="DEALERS" localSheetId="3">[1]dealers!$A$18:$F$33</definedName>
    <definedName name="DEALERS">#REF!</definedName>
    <definedName name="DEMOG" localSheetId="3">[1]demographics!$A$1:$M$17</definedName>
    <definedName name="DEMOG">#REF!</definedName>
    <definedName name="HOG" localSheetId="3">[1]HOG!$A$1:$C$20</definedName>
    <definedName name="HOG">#REF!</definedName>
    <definedName name="investor">#REF!</definedName>
    <definedName name="irdpt">#REF!</definedName>
    <definedName name="MFGLOCA" localSheetId="3">'[1]Mfg. locations'!$A$1:$F$17</definedName>
    <definedName name="MFGLOCA">#REF!</definedName>
    <definedName name="MKTSHAR1" localSheetId="3">'Retail MC 2003-2007'!$B$1:$B$12</definedName>
    <definedName name="MKTSHAR1">#REF!</definedName>
    <definedName name="MKTSHAR2" localSheetId="3">[1]market2!$A$1:$G$29</definedName>
    <definedName name="MKTSHAR2">#REF!</definedName>
    <definedName name="phone">#REF!</definedName>
    <definedName name="_xlnm.Print_Area" localSheetId="0">header!$A$1:$J$15</definedName>
    <definedName name="_xlnm.Print_Area" localSheetId="2">'Retail MC 2008-2012'!$A$1:$F$45</definedName>
    <definedName name="_xlnm.Print_Area" localSheetId="1">'Retail MC 2025-2013'!$A$1:$Q$37</definedName>
    <definedName name="QTRUNITS" localSheetId="3">[1]Qunits!$A$1:$F$110</definedName>
    <definedName name="QTRUNITS">'[2]Qtrly Units'!$A$236:$F$353</definedName>
    <definedName name="STOCK" localSheetId="3">[1]stock!$A$1:$G$19</definedName>
    <definedName name="STOCK">#REF!</definedName>
    <definedName name="UNITS" localSheetId="3">[1]units!$A$1:$O$16</definedName>
    <definedName name="UNITS">'[2]Annual units'!$A$1:$AF$18</definedName>
    <definedName name="wtf">#REF!</definedName>
    <definedName name="YEARS" localSheetId="3">[1]YEARS!$A$1:$Q$71</definedName>
    <definedName name="YEAR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1" i="92" l="1"/>
  <c r="B7" i="92"/>
  <c r="C7" i="92"/>
  <c r="E7" i="92"/>
  <c r="D7" i="92"/>
  <c r="E28" i="92"/>
  <c r="D28" i="92"/>
  <c r="E25" i="92"/>
  <c r="D25" i="92"/>
  <c r="E11" i="92"/>
  <c r="D11" i="92"/>
  <c r="C28" i="92"/>
  <c r="C25" i="92"/>
  <c r="F28" i="92"/>
  <c r="F25" i="92"/>
  <c r="F11" i="92"/>
  <c r="C11" i="92" l="1"/>
  <c r="G25" i="92" l="1"/>
  <c r="N7" i="92"/>
  <c r="M7" i="92"/>
  <c r="L7" i="92"/>
  <c r="K7" i="92"/>
  <c r="J7" i="92"/>
  <c r="I7" i="92"/>
  <c r="H7" i="92"/>
  <c r="G7" i="92"/>
  <c r="H11" i="92"/>
  <c r="G28" i="92"/>
  <c r="I11" i="92"/>
  <c r="G11" i="92"/>
  <c r="J11" i="92"/>
  <c r="H28" i="92" l="1"/>
  <c r="H25" i="92"/>
  <c r="I28" i="92" l="1"/>
  <c r="N25" i="92" l="1"/>
  <c r="M25" i="92"/>
  <c r="L25" i="92"/>
  <c r="K25" i="92"/>
  <c r="J25" i="92"/>
  <c r="C36" i="70"/>
  <c r="D36" i="70"/>
  <c r="E36" i="70"/>
  <c r="F36" i="70"/>
  <c r="B36" i="70"/>
  <c r="C39" i="70"/>
  <c r="D39" i="70"/>
  <c r="E39" i="70"/>
  <c r="F39" i="70"/>
  <c r="B39" i="70"/>
  <c r="B37" i="33"/>
  <c r="B51" i="33" s="1"/>
  <c r="B42" i="33"/>
  <c r="B47" i="33"/>
  <c r="B18" i="70"/>
  <c r="B13" i="70"/>
  <c r="B8" i="70"/>
  <c r="F18" i="70"/>
  <c r="E18" i="70"/>
  <c r="D18" i="70"/>
  <c r="C18" i="70"/>
  <c r="F13" i="70"/>
  <c r="E13" i="70"/>
  <c r="C13" i="70"/>
  <c r="D13" i="70"/>
  <c r="F8" i="70"/>
  <c r="E8" i="70"/>
  <c r="D8" i="70"/>
  <c r="D22" i="70" s="1"/>
  <c r="C8" i="70"/>
  <c r="I41" i="46"/>
  <c r="J41" i="46"/>
  <c r="K41" i="46"/>
  <c r="L41" i="46"/>
  <c r="M41" i="46"/>
  <c r="M43" i="46" s="1"/>
  <c r="N41" i="46"/>
  <c r="O41" i="46"/>
  <c r="O43" i="46" s="1"/>
  <c r="C8" i="46"/>
  <c r="D8" i="46"/>
  <c r="E8" i="46"/>
  <c r="E13" i="46" s="1"/>
  <c r="F8" i="46"/>
  <c r="G8" i="46"/>
  <c r="F11" i="46" s="1"/>
  <c r="G11" i="46"/>
  <c r="H8" i="46"/>
  <c r="I8" i="46"/>
  <c r="I13" i="46" s="1"/>
  <c r="J8" i="46"/>
  <c r="I11" i="46" s="1"/>
  <c r="K8" i="46"/>
  <c r="L8" i="46"/>
  <c r="L13" i="46" s="1"/>
  <c r="M8" i="46"/>
  <c r="M13" i="46" s="1"/>
  <c r="N8" i="46"/>
  <c r="N13" i="46" s="1"/>
  <c r="O8" i="46"/>
  <c r="O13" i="46" s="1"/>
  <c r="C10" i="46"/>
  <c r="D10" i="46"/>
  <c r="E10" i="46"/>
  <c r="F10" i="46"/>
  <c r="G10" i="46"/>
  <c r="H10" i="46"/>
  <c r="I10" i="46"/>
  <c r="J10" i="46"/>
  <c r="K10" i="46"/>
  <c r="L10" i="46"/>
  <c r="M10" i="46"/>
  <c r="N10" i="46"/>
  <c r="K13" i="46"/>
  <c r="C19" i="46"/>
  <c r="C24" i="46" s="1"/>
  <c r="D19" i="46"/>
  <c r="D24" i="46" s="1"/>
  <c r="E19" i="46"/>
  <c r="E22" i="46" s="1"/>
  <c r="F19" i="46"/>
  <c r="G19" i="46"/>
  <c r="G24" i="46"/>
  <c r="H19" i="46"/>
  <c r="H24" i="46" s="1"/>
  <c r="I19" i="46"/>
  <c r="I24" i="46"/>
  <c r="J19" i="46"/>
  <c r="J24" i="46" s="1"/>
  <c r="K19" i="46"/>
  <c r="K24" i="46" s="1"/>
  <c r="L19" i="46"/>
  <c r="L24" i="46" s="1"/>
  <c r="M19" i="46"/>
  <c r="N19" i="46"/>
  <c r="O19" i="46"/>
  <c r="O24" i="46" s="1"/>
  <c r="C21" i="46"/>
  <c r="D21" i="46"/>
  <c r="E21" i="46"/>
  <c r="F21" i="46"/>
  <c r="G21" i="46"/>
  <c r="H21" i="46"/>
  <c r="I21" i="46"/>
  <c r="J21" i="46"/>
  <c r="K21" i="46"/>
  <c r="L21" i="46"/>
  <c r="M21" i="46"/>
  <c r="N21" i="46"/>
  <c r="C32" i="46"/>
  <c r="C37" i="46"/>
  <c r="D32" i="46"/>
  <c r="D37" i="46" s="1"/>
  <c r="E32" i="46"/>
  <c r="F32" i="46"/>
  <c r="G32" i="46"/>
  <c r="G37" i="46" s="1"/>
  <c r="H32" i="46"/>
  <c r="I32" i="46"/>
  <c r="I37" i="46" s="1"/>
  <c r="J32" i="46"/>
  <c r="J37" i="46" s="1"/>
  <c r="K32" i="46"/>
  <c r="L32" i="46"/>
  <c r="L37" i="46" s="1"/>
  <c r="M32" i="46"/>
  <c r="N32" i="46"/>
  <c r="M35" i="46" s="1"/>
  <c r="O32" i="46"/>
  <c r="O37" i="46" s="1"/>
  <c r="C34" i="46"/>
  <c r="D34" i="46"/>
  <c r="E34" i="46"/>
  <c r="F34" i="46"/>
  <c r="G34" i="46"/>
  <c r="H34" i="46"/>
  <c r="I34" i="46"/>
  <c r="J34" i="46"/>
  <c r="K34" i="46"/>
  <c r="L34" i="46"/>
  <c r="M34" i="46"/>
  <c r="N34" i="46"/>
  <c r="C40" i="46"/>
  <c r="D40" i="46"/>
  <c r="E40" i="46"/>
  <c r="D45" i="46" s="1"/>
  <c r="F40" i="46"/>
  <c r="G40" i="46"/>
  <c r="H40" i="46"/>
  <c r="I40" i="46"/>
  <c r="J40" i="46"/>
  <c r="K40" i="46"/>
  <c r="L40" i="46"/>
  <c r="K45" i="46" s="1"/>
  <c r="M40" i="46"/>
  <c r="M45" i="46" s="1"/>
  <c r="N40" i="46"/>
  <c r="O40" i="46"/>
  <c r="C41" i="46"/>
  <c r="D41" i="46"/>
  <c r="E41" i="46"/>
  <c r="E43" i="46" s="1"/>
  <c r="F41" i="46"/>
  <c r="G41" i="46"/>
  <c r="H41" i="46"/>
  <c r="C42" i="46"/>
  <c r="D42" i="46"/>
  <c r="E42" i="46"/>
  <c r="F42" i="46"/>
  <c r="G42" i="46"/>
  <c r="H42" i="46"/>
  <c r="I42" i="46"/>
  <c r="J42" i="46"/>
  <c r="J43" i="46" s="1"/>
  <c r="K42" i="46"/>
  <c r="L42" i="46"/>
  <c r="N43" i="46"/>
  <c r="H13" i="46"/>
  <c r="J22" i="46"/>
  <c r="F24" i="46"/>
  <c r="H11" i="46"/>
  <c r="M24" i="46"/>
  <c r="F13" i="46"/>
  <c r="J13" i="46"/>
  <c r="D13" i="46"/>
  <c r="F22" i="46"/>
  <c r="G13" i="46" l="1"/>
  <c r="C45" i="46"/>
  <c r="I35" i="46"/>
  <c r="N37" i="46"/>
  <c r="D35" i="46"/>
  <c r="F22" i="70"/>
  <c r="C11" i="46"/>
  <c r="O48" i="46"/>
  <c r="F45" i="46"/>
  <c r="J45" i="46"/>
  <c r="K22" i="46"/>
  <c r="J35" i="46"/>
  <c r="D22" i="46"/>
  <c r="N48" i="46"/>
  <c r="G43" i="46"/>
  <c r="G48" i="46" s="1"/>
  <c r="K43" i="46"/>
  <c r="K48" i="46" s="1"/>
  <c r="C22" i="70"/>
  <c r="K11" i="92"/>
  <c r="L11" i="92"/>
  <c r="M22" i="46"/>
  <c r="E24" i="46"/>
  <c r="J11" i="46"/>
  <c r="E11" i="46"/>
  <c r="L43" i="46"/>
  <c r="K46" i="46" s="1"/>
  <c r="K35" i="46"/>
  <c r="D11" i="46"/>
  <c r="L45" i="46"/>
  <c r="M11" i="46"/>
  <c r="N35" i="46"/>
  <c r="C43" i="46"/>
  <c r="C46" i="46" s="1"/>
  <c r="H45" i="46"/>
  <c r="H35" i="46"/>
  <c r="H37" i="46"/>
  <c r="H43" i="46"/>
  <c r="H48" i="46" s="1"/>
  <c r="E37" i="46"/>
  <c r="G22" i="46"/>
  <c r="E22" i="70"/>
  <c r="B22" i="70"/>
  <c r="H22" i="46"/>
  <c r="K11" i="46"/>
  <c r="D43" i="46"/>
  <c r="D46" i="46" s="1"/>
  <c r="F43" i="46"/>
  <c r="E46" i="46" s="1"/>
  <c r="N45" i="46"/>
  <c r="G45" i="46"/>
  <c r="L35" i="46"/>
  <c r="F35" i="46"/>
  <c r="C35" i="46"/>
  <c r="I22" i="46"/>
  <c r="C22" i="46"/>
  <c r="C13" i="46"/>
  <c r="I43" i="46"/>
  <c r="I48" i="46" s="1"/>
  <c r="J46" i="46"/>
  <c r="J48" i="46"/>
  <c r="G46" i="46"/>
  <c r="H46" i="46"/>
  <c r="E48" i="46"/>
  <c r="C48" i="46"/>
  <c r="D48" i="46"/>
  <c r="F48" i="46"/>
  <c r="M48" i="46"/>
  <c r="M46" i="46"/>
  <c r="I46" i="46"/>
  <c r="F37" i="46"/>
  <c r="N22" i="46"/>
  <c r="N24" i="46"/>
  <c r="I45" i="46"/>
  <c r="G35" i="46"/>
  <c r="L11" i="46"/>
  <c r="N46" i="46"/>
  <c r="M37" i="46"/>
  <c r="N11" i="46"/>
  <c r="K37" i="46"/>
  <c r="E35" i="46"/>
  <c r="L22" i="46"/>
  <c r="N11" i="92"/>
  <c r="M11" i="92"/>
  <c r="E45" i="46"/>
  <c r="L48" i="46" l="1"/>
  <c r="L46" i="46"/>
  <c r="F46" i="46"/>
</calcChain>
</file>

<file path=xl/sharedStrings.xml><?xml version="1.0" encoding="utf-8"?>
<sst xmlns="http://schemas.openxmlformats.org/spreadsheetml/2006/main" count="128" uniqueCount="82">
  <si>
    <t>Harley-Davidson, Inc.</t>
  </si>
  <si>
    <t>Retail Sales &amp; Registrations</t>
  </si>
  <si>
    <t>Unaudited Historical Data</t>
  </si>
  <si>
    <t xml:space="preserve">In Q1 2018, Harley-Davidson revised its geographic presentation of retail sales. Prior periods have been recast below to reflect the current presentation  </t>
  </si>
  <si>
    <t xml:space="preserve">     United States</t>
  </si>
  <si>
    <t xml:space="preserve">     Canada </t>
  </si>
  <si>
    <t xml:space="preserve">  Total North America</t>
  </si>
  <si>
    <t xml:space="preserve">  EMEA</t>
  </si>
  <si>
    <t xml:space="preserve">  Asia Pacific </t>
  </si>
  <si>
    <t xml:space="preserve">  Latin America </t>
  </si>
  <si>
    <t>Total Worldwide Retail Sales</t>
  </si>
  <si>
    <r>
      <rPr>
        <vertAlign val="superscript"/>
        <sz val="10"/>
        <rFont val="Arial"/>
        <family val="2"/>
      </rPr>
      <t>(1)</t>
    </r>
    <r>
      <rPr>
        <sz val="10"/>
        <rFont val="Arial"/>
        <family val="2"/>
      </rPr>
      <t xml:space="preserve">  Data source for retail sales figures shown above is new sales warranty and registration information provided by Harley-Davidson dealers and compiled by the Company. The Company must rely on information that its dealers supply concerning new retail sales, and the Company does not regularly verify the information that its dealers supply. This information is subject to revision.</t>
    </r>
  </si>
  <si>
    <r>
      <rPr>
        <vertAlign val="superscript"/>
        <sz val="10"/>
        <rFont val="Arial"/>
        <family val="2"/>
      </rPr>
      <t xml:space="preserve">(2) </t>
    </r>
    <r>
      <rPr>
        <sz val="10"/>
        <rFont val="Arial"/>
        <family val="2"/>
      </rPr>
      <t xml:space="preserve">  Europe data includes Austria, Belgium, Denmark, Finland, France, Germany, Greece, Italy, Luxembourg, Netherlands, Norway, Portugal, Spain, Sweden, Switzerland, and the United Kingdom. </t>
    </r>
  </si>
  <si>
    <r>
      <rPr>
        <vertAlign val="superscript"/>
        <sz val="10"/>
        <rFont val="Arial"/>
        <family val="2"/>
      </rPr>
      <t>(3)</t>
    </r>
    <r>
      <rPr>
        <sz val="10"/>
        <rFont val="Arial"/>
        <family val="2"/>
      </rPr>
      <t xml:space="preserve"> Asia Pacific data includes Japan, Australia, New Zealand and Korea.</t>
    </r>
  </si>
  <si>
    <r>
      <t>Motorcycle Registration Data</t>
    </r>
    <r>
      <rPr>
        <b/>
        <vertAlign val="superscript"/>
        <sz val="12"/>
        <rFont val="Times New Roman"/>
        <family val="1"/>
      </rPr>
      <t>(1)</t>
    </r>
  </si>
  <si>
    <t>601+cc (units in thousands)</t>
  </si>
  <si>
    <r>
      <t>Total market new registrations - United States</t>
    </r>
    <r>
      <rPr>
        <sz val="11"/>
        <rFont val="Times New Roman"/>
        <family val="1"/>
      </rPr>
      <t xml:space="preserve"> </t>
    </r>
  </si>
  <si>
    <t>Harley-Davidson new registrations - United States</t>
  </si>
  <si>
    <t>Total market new registrations - Europe</t>
  </si>
  <si>
    <t>Harley-Davidson new registrations - Europe</t>
  </si>
  <si>
    <t>(a)  Data includes on-road models with internal combustion engines with displacements greater than 600cc's and electric motorcycles with kilowatt (kW) peak power equivalents greater than 600cc's (601+cc). On-road 601+cc models include dual purpose models, three-wheeled motorcycles and autocycles. Registration data for Harley-Davidson Street® 500 motorcycles is not included in this table.</t>
  </si>
  <si>
    <t>(b) U.S. industry data is derived from information provided by the Motorcycle Industry Council. This third-party data is subject to revision and update. The retail registration data for Harley-Davidson motorcycles presented in this table will differ from the Harley-Davidson retail sales data presented in Item 7. Management's Discussion and Analysis and Results of Operations (Item 7). The Company’s source for retail sales data in Item 7 is sales and warranty registrations provided by independent Harley-Davidson dealers as compiled by the Company. The retail sales data in Item 7 includes sales of Harley-Davidson Street® 500 motorcycles which are excluded from this table. In addition, small differences may arise related to the timing of data submissions to the independent sources.</t>
  </si>
  <si>
    <t>(c) (b)	Europe data includes Austria, Belgium, Denmark, Finland, France, Germany, Italy, Luxembourg, Netherlands, Norway, Spain, Sweden, Switzerland, and the United Kingdom. Industry data is derived from information provided by Management Services Helwig Schmitt GmbH. Prior year registrations have been revised to exclude Greece and Portugal registrations. This third-party data is subject to revision and update. The retail registration data for Harley-Davidson motorcycles presented in this table will differ from the Harley-Davidson retail sales data presented in Item 7. Management's Discussion and Analysis and Results of Operations (Item 7). The Company’s source for retail sales data in Item 7 is sales and warranty registrations provided by Harley-Davidson dealers as compiled by the Company. The retail sales data in Item 7 includes sales of Harley-Davidson Street® 500 motorcycles which are excluded from this table. In addition, some differences may arise related to the timing of data submissions to the independent sources.</t>
  </si>
  <si>
    <t>Harley-Davidson Motorcycle Retail Sales 2008-2012</t>
  </si>
  <si>
    <t>North America Region</t>
  </si>
  <si>
    <t xml:space="preserve">  United States</t>
  </si>
  <si>
    <t xml:space="preserve">  Canada</t>
  </si>
  <si>
    <t xml:space="preserve">    Total North America Region</t>
  </si>
  <si>
    <t>Europe Region (Includes Middle East and Africa)</t>
  </si>
  <si>
    <t xml:space="preserve">  Europe*</t>
  </si>
  <si>
    <t xml:space="preserve">  Other</t>
  </si>
  <si>
    <t xml:space="preserve">    Total Europe Region</t>
  </si>
  <si>
    <t>Asia Pacific Region</t>
  </si>
  <si>
    <t xml:space="preserve">  Japan</t>
  </si>
  <si>
    <t xml:space="preserve">    Total Asia Pacific Region</t>
  </si>
  <si>
    <t>Latin America Region</t>
  </si>
  <si>
    <t xml:space="preserve">    Total Worldwide Retail Sales</t>
  </si>
  <si>
    <t>Data Source (subject to update)</t>
  </si>
  <si>
    <t>Data source for retail sales figures shown above is new sales warranty and registration information provided by Harley-Davidson dealers and compiled by the Company. The Company must rely on information that its dealers supply concerning new retail sales, and the Company does not regularly verify the information that its dealers supply. This information is subject to revision.Includes Austria, Belgium, Denmark, Finland, France, Germany, Greece, Italy, Luxembourg, Netherlands, Norway, Portugal, Spain, Sweden, Switzerland and the United Kingdom.</t>
  </si>
  <si>
    <t>Only Harley-Davidson® motorcycles are included in the Harley-Davidson Motorcycle Sales data.</t>
  </si>
  <si>
    <r>
      <t>Motorcycle Registration Data</t>
    </r>
    <r>
      <rPr>
        <b/>
        <vertAlign val="superscript"/>
        <sz val="12"/>
        <rFont val="Times New Roman"/>
        <family val="1"/>
      </rPr>
      <t>(a)(b)(c)</t>
    </r>
  </si>
  <si>
    <t>(a)  Data includes on-road 601+cc models. On-road 601+cc models include dual purpose models, three-wheeled vehicles and autocycles. Registration data for Harley-Davidson Street® 500 motorcycles is not included in this table.</t>
  </si>
  <si>
    <t>(b)U.S. industry data is derived from information provided by the Motorcycle Industry Council (MIC). This third-party data is subject to revision and update. The retail registration data for Harley-Davidson motorcycles presented in this table will differ from the Harley-Davidson retail sales data presented in Item 7 of this report. The Company’s source for retail sales data in Item 7 of this report is sales and warranty registrations provided by Harley-Davidson dealers as compiled by the Company. The retail sales data in Item 7 includes sales of Harley-Davidson Street® 500 motorcycles which are excluded from the 601+cc units included in the retail registration data in this table. In addition, small differences may arise related to the timing of data submissions to the independent sources.</t>
  </si>
  <si>
    <t>(c) Europe data includes retail sales in Austria, Belgium, Denmark, Finland, France, Germany, Greece, Italy, Luxembourg, Netherlands, Norway, Portugal, Spain, Sweden, Switzerland, and the United Kingdom. Industry retail motorcycle registration data is derived from information provided by the Association des Constructeurs Europeens de Motocycles (ACEM), an independent agency. This third-party data is subject to revision and update. The retail registration data for Harley-Davidson motorcycles presented in this table will differ from the Harley-Davidson retail sales data presented in Item 7 of this report. The Company’s source for retail sales data in Item 7 of this report is sales and warranty registrations provided by Harley-Davidson dealers as compiled by the Company. The retail sales data in Item 7 includes sales of Harley-Davidson Street® 500 motorcycles which are excluded from the 601+cc units included in the retail registration data in this table. In addition, some differences may arise related to the timing of data collected by the independent sources.</t>
  </si>
  <si>
    <t>Harley-Davidson Motorcycle Retail Sales (a) 2003-2007</t>
  </si>
  <si>
    <t>(units in thousands)</t>
  </si>
  <si>
    <t>United States</t>
  </si>
  <si>
    <t>Europe (b)</t>
  </si>
  <si>
    <t>Japan</t>
  </si>
  <si>
    <t>Canada</t>
  </si>
  <si>
    <t>All other markets</t>
  </si>
  <si>
    <t>Total Harley-Davidson retail sales</t>
  </si>
  <si>
    <t>(a)</t>
  </si>
  <si>
    <t>Data source for all 2005 retail sales figures shown above is sales and warranty registrations provided by Harley-Davidson dealers and compiled by the Company.  The Company must rely on information that its dealers supply concerning retail sales and this information is subject to revision.  Only Harley-Davidson motorcycles are included in the Harley-Davidson Motorcycle Retail Sales data.  2004 retail sales figures shown above conform to sales and warranty registration information as of December 31, 2004 and vary from previously published Motorcycle Industry Council, Giral S.A. and Japan Industry source data.</t>
  </si>
  <si>
    <t>(b)</t>
  </si>
  <si>
    <t>Europe retail sales includes sales in Austria, Belgium, Denmark, Finland, France, Germany, Greece, Italy, the Netherlands, Norway, Portugal, Spain, Sweden, Switzerland and the United Kingdom.</t>
  </si>
  <si>
    <t>The following table includes industry retail motorcycle registration data (units in thousands):</t>
  </si>
  <si>
    <t>Motorcycle Industry Retail Sales</t>
  </si>
  <si>
    <t>Heavyweight (651+cc)</t>
  </si>
  <si>
    <t>United States (a)</t>
  </si>
  <si>
    <t>U.S. industry data includes 651+cc models derived from submission of motorcycle retail sales by each major manufacturer to an independent third party.</t>
  </si>
  <si>
    <t>Europe data includes retail sales in Austria, Belgium, Denmark, Finland, France, Germany, Greece, Italy, Netherlands, Norway, Portugal, Spain, Sweden, Switzerland and the United Kingdom. Industry retail motorcycle registration data includes 651+cc models derived from information provided by Giral S.A., an independent agency. Data for 2005 and 2004 has been adjusted to include competitor motorcycles that were incorrectly excluded by the Company. The previously reported amounts for 2005 and 2004 were 332.8 and 336.2, respectively.</t>
  </si>
  <si>
    <t xml:space="preserve">Industry retail registration data for the remaining international markets has not been presented because the Company does not believe definitive and reliable registration data is available to the Company at this time. </t>
  </si>
  <si>
    <t>Motorcycle Industry Retail Sales 1991-2003</t>
  </si>
  <si>
    <t>(Units)</t>
  </si>
  <si>
    <t>U.S. and Canada</t>
  </si>
  <si>
    <t>651+cc Volume</t>
  </si>
  <si>
    <t>H-D Volume</t>
  </si>
  <si>
    <t>Buell Volume</t>
  </si>
  <si>
    <t>n/a</t>
  </si>
  <si>
    <t>HDI Total Volume</t>
  </si>
  <si>
    <t>% Change 651+cc Volume</t>
  </si>
  <si>
    <t>% Change HDI Total Volume</t>
  </si>
  <si>
    <t>HDI Market Share</t>
  </si>
  <si>
    <t>Europe</t>
  </si>
  <si>
    <r>
      <t>NOTE:</t>
    </r>
    <r>
      <rPr>
        <sz val="12"/>
        <rFont val="Arial"/>
        <family val="2"/>
      </rPr>
      <t xml:space="preserve"> Europe 1991-1994 is comprised of Austria, Belgium, France, Germany, Italy, Netherlands, Spain, Switzerland, and the United Kingdom.
Europe 1995-2004 is comprised of Austria, Belgium, Denmark, Finland, France, Germany, Greece, Italy, Netherlands, Norway, Portugal, Spain, Sweden, Switzerland, and the United Kingdom.</t>
    </r>
  </si>
  <si>
    <t>Japan and Australia</t>
  </si>
  <si>
    <t>Total for markets listed above</t>
  </si>
  <si>
    <t xml:space="preserve">Note:  These are actual registrations of motorcycles.  The Harley-Davidson, Inc. registrations are typically
          lower than actual sales due to the timing differences. </t>
  </si>
  <si>
    <t>Data provided by R.L. Polk (1992-95), Motorcycle Industry Council (1996-2001), Giral S.A., Australian Bureau of Statistics, and H-D Japan.</t>
  </si>
  <si>
    <t>As of Q4 2025</t>
  </si>
  <si>
    <r>
      <t xml:space="preserve">Harley-Davidson Motorcycle Retail Sales 2013-2025 </t>
    </r>
    <r>
      <rPr>
        <b/>
        <vertAlign val="superscript"/>
        <sz val="12"/>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</si>
</sst>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0.0%"/>
    <numFmt numFmtId="165" formatCode="mmmm\ d\,\ yyyy"/>
    <numFmt numFmtId="166" formatCode="_(* #,##0_);_(* \(#,##0\);_(* &quot;-&quot;??_);_(@_)"/>
    <numFmt numFmtId="167" formatCode="0.0"/>
    <numFmt numFmtId="168" formatCode="#,##0.0"/>
  </numFmts>
  <fonts count="28">
    <font>
      <sz val="12"/>
      <name val="Arial"/>
    </font>
    <font>
      <sz val="10"/>
      <name val="Arial"/>
      <family val="2"/>
    </font>
    <font>
      <sz val="10"/>
      <name val="Arial"/>
      <family val="2"/>
    </font>
    <font>
      <b/>
      <sz val="48"/>
      <name val="Times New Roman"/>
      <family val="1"/>
    </font>
    <font>
      <b/>
      <sz val="32"/>
      <name val="Times New Roman"/>
      <family val="1"/>
    </font>
    <font>
      <sz val="12"/>
      <name val="Arial"/>
      <family val="2"/>
    </font>
    <font>
      <b/>
      <sz val="14"/>
      <name val="Arial"/>
      <family val="2"/>
    </font>
    <font>
      <b/>
      <sz val="12"/>
      <name val="Arial"/>
      <family val="2"/>
    </font>
    <font>
      <b/>
      <u/>
      <sz val="12"/>
      <name val="Arial"/>
      <family val="2"/>
    </font>
    <font>
      <i/>
      <sz val="12"/>
      <name val="Arial"/>
      <family val="2"/>
    </font>
    <font>
      <b/>
      <sz val="12"/>
      <name val="Arial MT"/>
      <family val="2"/>
    </font>
    <font>
      <b/>
      <sz val="14"/>
      <name val="Arial MT"/>
      <family val="2"/>
    </font>
    <font>
      <b/>
      <u/>
      <sz val="12"/>
      <name val="Arial MT"/>
      <family val="2"/>
    </font>
    <font>
      <sz val="11"/>
      <name val="Arial"/>
      <family val="2"/>
    </font>
    <font>
      <sz val="8"/>
      <name val="Arial"/>
      <family val="2"/>
    </font>
    <font>
      <sz val="12"/>
      <name val="Arial MT"/>
    </font>
    <font>
      <b/>
      <sz val="12"/>
      <name val="Arial MT"/>
    </font>
    <font>
      <sz val="10"/>
      <name val="Arial MT"/>
    </font>
    <font>
      <b/>
      <sz val="12"/>
      <name val="Times New Roman"/>
      <family val="1"/>
    </font>
    <font>
      <sz val="11"/>
      <name val="Times New Roman"/>
      <family val="1"/>
    </font>
    <font>
      <u/>
      <sz val="11"/>
      <name val="Times New Roman"/>
      <family val="1"/>
    </font>
    <font>
      <b/>
      <vertAlign val="superscript"/>
      <sz val="12"/>
      <name val="Times New Roman"/>
      <family val="1"/>
    </font>
    <font>
      <sz val="9"/>
      <name val="Arial"/>
      <family val="2"/>
    </font>
    <font>
      <vertAlign val="superscript"/>
      <sz val="10"/>
      <name val="Arial"/>
      <family val="2"/>
    </font>
    <font>
      <sz val="10"/>
      <name val="Times New Roman"/>
      <family val="1"/>
    </font>
    <font>
      <b/>
      <sz val="12"/>
      <color rgb="FFFF0000"/>
      <name val="Arial"/>
      <family val="2"/>
    </font>
    <font>
      <b/>
      <sz val="11"/>
      <name val="Times New Roman"/>
      <family val="1"/>
    </font>
    <font>
      <b/>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10">
    <border>
      <left/>
      <right/>
      <top/>
      <bottom/>
      <diagonal/>
    </border>
    <border>
      <left/>
      <right/>
      <top/>
      <bottom style="thin">
        <color indexed="8"/>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8"/>
      </top>
      <bottom style="double">
        <color indexed="8"/>
      </bottom>
      <diagonal/>
    </border>
    <border>
      <left/>
      <right/>
      <top style="thin">
        <color indexed="64"/>
      </top>
      <bottom style="double">
        <color indexed="64"/>
      </bottom>
      <diagonal/>
    </border>
    <border>
      <left style="thin">
        <color theme="0" tint="-0.14999847407452621"/>
      </left>
      <right/>
      <top/>
      <bottom/>
      <diagonal/>
    </border>
    <border>
      <left style="thin">
        <color theme="0" tint="-0.14999847407452621"/>
      </left>
      <right/>
      <top style="thin">
        <color indexed="64"/>
      </top>
      <bottom style="thin">
        <color theme="0" tint="-0.14999847407452621"/>
      </bottom>
      <diagonal/>
    </border>
    <border>
      <left style="thin">
        <color theme="0" tint="-0.14999847407452621"/>
      </left>
      <right/>
      <top/>
      <bottom style="thin">
        <color theme="0" tint="-0.14999847407452621"/>
      </bottom>
      <diagonal/>
    </border>
  </borders>
  <cellStyleXfs count="5">
    <xf numFmtId="0" fontId="0" fillId="0" borderId="0"/>
    <xf numFmtId="43" fontId="2"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142">
    <xf numFmtId="0" fontId="0" fillId="0" borderId="0" xfId="0"/>
    <xf numFmtId="0" fontId="0" fillId="2" borderId="0" xfId="0" applyFill="1" applyAlignment="1">
      <alignment horizontal="centerContinuous"/>
    </xf>
    <xf numFmtId="0" fontId="0" fillId="2" borderId="0" xfId="0" applyFill="1"/>
    <xf numFmtId="37" fontId="0" fillId="2" borderId="0" xfId="0" applyNumberFormat="1" applyFill="1"/>
    <xf numFmtId="166" fontId="0" fillId="2" borderId="0" xfId="1" applyNumberFormat="1" applyFont="1" applyFill="1"/>
    <xf numFmtId="0" fontId="0" fillId="0" borderId="0" xfId="0" applyAlignment="1">
      <alignment horizontal="centerContinuous"/>
    </xf>
    <xf numFmtId="0" fontId="11" fillId="0" borderId="0" xfId="0" applyFont="1" applyAlignment="1">
      <alignment horizontal="centerContinuous"/>
    </xf>
    <xf numFmtId="0" fontId="11" fillId="2" borderId="0" xfId="0" applyFont="1" applyFill="1" applyAlignment="1">
      <alignment horizontal="centerContinuous"/>
    </xf>
    <xf numFmtId="0" fontId="10" fillId="2" borderId="0" xfId="0" applyFont="1" applyFill="1"/>
    <xf numFmtId="0" fontId="8" fillId="2" borderId="0" xfId="0" applyFont="1" applyFill="1" applyAlignment="1">
      <alignment horizontal="center"/>
    </xf>
    <xf numFmtId="0" fontId="12" fillId="2" borderId="0" xfId="0" applyFont="1" applyFill="1" applyAlignment="1">
      <alignment horizontal="center"/>
    </xf>
    <xf numFmtId="166" fontId="0" fillId="2" borderId="0" xfId="1" applyNumberFormat="1" applyFont="1" applyFill="1" applyAlignment="1">
      <alignment horizontal="center"/>
    </xf>
    <xf numFmtId="37" fontId="0" fillId="2" borderId="0" xfId="0" applyNumberFormat="1" applyFill="1" applyAlignment="1">
      <alignment horizontal="right"/>
    </xf>
    <xf numFmtId="0" fontId="0" fillId="2" borderId="0" xfId="0" applyFill="1" applyAlignment="1">
      <alignment horizontal="left"/>
    </xf>
    <xf numFmtId="0" fontId="0" fillId="2" borderId="0" xfId="0" applyFill="1" applyAlignment="1">
      <alignment horizontal="right"/>
    </xf>
    <xf numFmtId="164" fontId="0" fillId="2" borderId="0" xfId="0" applyNumberFormat="1" applyFill="1"/>
    <xf numFmtId="164" fontId="0" fillId="2" borderId="0" xfId="0" applyNumberFormat="1" applyFill="1" applyAlignment="1">
      <alignment horizontal="right"/>
    </xf>
    <xf numFmtId="0" fontId="0" fillId="2" borderId="0" xfId="0" applyFill="1" applyAlignment="1">
      <alignment horizontal="center"/>
    </xf>
    <xf numFmtId="0" fontId="9" fillId="2" borderId="0" xfId="0" applyFont="1" applyFill="1" applyAlignment="1">
      <alignment horizontal="centerContinuous" wrapText="1"/>
    </xf>
    <xf numFmtId="0" fontId="5" fillId="2" borderId="0" xfId="0" applyFont="1" applyFill="1" applyAlignment="1">
      <alignment horizontal="centerContinuous" wrapText="1"/>
    </xf>
    <xf numFmtId="0" fontId="0" fillId="2" borderId="0" xfId="0" applyFill="1" applyAlignment="1">
      <alignment horizontal="left" wrapText="1"/>
    </xf>
    <xf numFmtId="0" fontId="0" fillId="2" borderId="0" xfId="0" applyFill="1" applyAlignment="1">
      <alignment wrapText="1"/>
    </xf>
    <xf numFmtId="0" fontId="3" fillId="2" borderId="0" xfId="0" applyFont="1" applyFill="1" applyAlignment="1">
      <alignment horizontal="centerContinuous"/>
    </xf>
    <xf numFmtId="0" fontId="4" fillId="2" borderId="0" xfId="0" applyFont="1" applyFill="1" applyAlignment="1">
      <alignment horizontal="centerContinuous"/>
    </xf>
    <xf numFmtId="165" fontId="4" fillId="2" borderId="0" xfId="0" quotePrefix="1" applyNumberFormat="1" applyFont="1" applyFill="1" applyAlignment="1">
      <alignment horizontal="centerContinuous"/>
    </xf>
    <xf numFmtId="0" fontId="0" fillId="0" borderId="0" xfId="0" applyAlignment="1">
      <alignment vertical="top"/>
    </xf>
    <xf numFmtId="0" fontId="6" fillId="0" borderId="0" xfId="0" applyFont="1" applyAlignment="1">
      <alignment horizontal="centerContinuous"/>
    </xf>
    <xf numFmtId="0" fontId="15" fillId="0" borderId="0" xfId="0" applyFont="1"/>
    <xf numFmtId="0" fontId="16" fillId="0" borderId="0" xfId="0" applyFont="1"/>
    <xf numFmtId="0" fontId="7" fillId="0" borderId="1" xfId="0" applyFont="1" applyBorder="1" applyAlignment="1">
      <alignment horizontal="center"/>
    </xf>
    <xf numFmtId="0" fontId="1" fillId="2" borderId="0" xfId="0" applyFont="1" applyFill="1"/>
    <xf numFmtId="0" fontId="19" fillId="2" borderId="0" xfId="0" applyFont="1" applyFill="1"/>
    <xf numFmtId="0" fontId="19" fillId="2" borderId="2" xfId="0" applyFont="1" applyFill="1" applyBorder="1" applyAlignment="1">
      <alignment horizontal="center"/>
    </xf>
    <xf numFmtId="0" fontId="20" fillId="2" borderId="0" xfId="0" applyFont="1" applyFill="1"/>
    <xf numFmtId="0" fontId="19" fillId="2" borderId="0" xfId="0" applyFont="1" applyFill="1" applyAlignment="1">
      <alignment horizontal="center"/>
    </xf>
    <xf numFmtId="37" fontId="19" fillId="2" borderId="0" xfId="0" applyNumberFormat="1" applyFont="1" applyFill="1"/>
    <xf numFmtId="0" fontId="1" fillId="2" borderId="0" xfId="0" applyFont="1" applyFill="1" applyAlignment="1">
      <alignment vertical="center"/>
    </xf>
    <xf numFmtId="41" fontId="19" fillId="2" borderId="0" xfId="0" applyNumberFormat="1" applyFont="1" applyFill="1"/>
    <xf numFmtId="41" fontId="19" fillId="2" borderId="3" xfId="0" applyNumberFormat="1" applyFont="1" applyFill="1" applyBorder="1"/>
    <xf numFmtId="41" fontId="19" fillId="2" borderId="2" xfId="0" applyNumberFormat="1" applyFont="1" applyFill="1" applyBorder="1"/>
    <xf numFmtId="41" fontId="19" fillId="2" borderId="4" xfId="0" applyNumberFormat="1" applyFont="1" applyFill="1" applyBorder="1"/>
    <xf numFmtId="168" fontId="0" fillId="0" borderId="0" xfId="0" applyNumberFormat="1"/>
    <xf numFmtId="168" fontId="0" fillId="0" borderId="5" xfId="0" applyNumberFormat="1" applyBorder="1"/>
    <xf numFmtId="0" fontId="11" fillId="2" borderId="0" xfId="0" applyFont="1" applyFill="1" applyAlignment="1">
      <alignment horizontal="center" vertical="top"/>
    </xf>
    <xf numFmtId="0" fontId="0" fillId="2" borderId="0" xfId="0" applyFill="1" applyAlignment="1">
      <alignment horizontal="center" vertical="top"/>
    </xf>
    <xf numFmtId="167" fontId="19" fillId="2" borderId="0" xfId="0" applyNumberFormat="1" applyFont="1" applyFill="1" applyAlignment="1">
      <alignment horizontal="center"/>
    </xf>
    <xf numFmtId="164" fontId="19" fillId="2" borderId="0" xfId="4" applyNumberFormat="1" applyFont="1" applyFill="1" applyAlignment="1">
      <alignment horizontal="center"/>
    </xf>
    <xf numFmtId="0" fontId="5" fillId="0" borderId="0" xfId="0" applyFont="1"/>
    <xf numFmtId="0" fontId="25" fillId="2" borderId="0" xfId="0" applyFont="1" applyFill="1"/>
    <xf numFmtId="0" fontId="19" fillId="3" borderId="0" xfId="0" applyFont="1" applyFill="1"/>
    <xf numFmtId="0" fontId="13" fillId="3" borderId="0" xfId="0" applyFont="1" applyFill="1"/>
    <xf numFmtId="0" fontId="5" fillId="3" borderId="0" xfId="0" applyFont="1" applyFill="1"/>
    <xf numFmtId="0" fontId="19" fillId="3" borderId="2" xfId="0" applyFont="1" applyFill="1" applyBorder="1" applyAlignment="1">
      <alignment horizontal="center"/>
    </xf>
    <xf numFmtId="0" fontId="19" fillId="3" borderId="0" xfId="0" applyFont="1" applyFill="1" applyAlignment="1">
      <alignment horizontal="center"/>
    </xf>
    <xf numFmtId="167" fontId="19" fillId="3" borderId="0" xfId="0" applyNumberFormat="1" applyFont="1" applyFill="1" applyAlignment="1">
      <alignment horizontal="left"/>
    </xf>
    <xf numFmtId="0" fontId="18" fillId="3" borderId="0" xfId="0" applyFont="1" applyFill="1" applyAlignment="1">
      <alignment horizontal="center" vertical="top"/>
    </xf>
    <xf numFmtId="0" fontId="18" fillId="0" borderId="0" xfId="0" applyFont="1" applyAlignment="1">
      <alignment horizontal="center" vertical="top"/>
    </xf>
    <xf numFmtId="164" fontId="19" fillId="3" borderId="7" xfId="4" applyNumberFormat="1" applyFont="1" applyFill="1" applyBorder="1" applyAlignment="1">
      <alignment horizontal="center"/>
    </xf>
    <xf numFmtId="167" fontId="19" fillId="3" borderId="8" xfId="0" applyNumberFormat="1" applyFont="1" applyFill="1" applyBorder="1" applyAlignment="1">
      <alignment horizontal="center"/>
    </xf>
    <xf numFmtId="167" fontId="19" fillId="3" borderId="9" xfId="0" applyNumberFormat="1" applyFont="1" applyFill="1" applyBorder="1" applyAlignment="1">
      <alignment horizontal="center"/>
    </xf>
    <xf numFmtId="164" fontId="19" fillId="3" borderId="9" xfId="4" applyNumberFormat="1" applyFont="1" applyFill="1" applyBorder="1" applyAlignment="1">
      <alignment horizontal="center"/>
    </xf>
    <xf numFmtId="0" fontId="18" fillId="2" borderId="0" xfId="0" applyFont="1" applyFill="1" applyAlignment="1">
      <alignment vertical="top"/>
    </xf>
    <xf numFmtId="0" fontId="14" fillId="2" borderId="0" xfId="0" applyFont="1" applyFill="1" applyAlignment="1">
      <alignment vertical="top"/>
    </xf>
    <xf numFmtId="0" fontId="24" fillId="0" borderId="0" xfId="3" applyFont="1" applyAlignment="1">
      <alignment vertical="top" wrapText="1"/>
    </xf>
    <xf numFmtId="0" fontId="24" fillId="0" borderId="0" xfId="2" applyFont="1" applyAlignment="1">
      <alignment vertical="top" wrapText="1"/>
    </xf>
    <xf numFmtId="0" fontId="24" fillId="0" borderId="0" xfId="2" applyFont="1" applyAlignment="1">
      <alignment vertical="top"/>
    </xf>
    <xf numFmtId="167" fontId="19" fillId="3" borderId="0" xfId="0" applyNumberFormat="1" applyFont="1" applyFill="1" applyAlignment="1">
      <alignment horizontal="center"/>
    </xf>
    <xf numFmtId="164" fontId="19" fillId="3" borderId="0" xfId="0" applyNumberFormat="1" applyFont="1" applyFill="1" applyAlignment="1">
      <alignment horizontal="center" vertical="center"/>
    </xf>
    <xf numFmtId="164" fontId="19" fillId="3" borderId="0" xfId="4" applyNumberFormat="1" applyFont="1" applyFill="1" applyBorder="1" applyAlignment="1">
      <alignment horizontal="center"/>
    </xf>
    <xf numFmtId="0" fontId="19" fillId="0" borderId="3" xfId="0" applyFont="1" applyBorder="1" applyAlignment="1">
      <alignment horizontal="center"/>
    </xf>
    <xf numFmtId="0" fontId="19" fillId="3" borderId="3" xfId="0" applyFont="1" applyFill="1" applyBorder="1" applyAlignment="1">
      <alignment horizontal="center" vertical="center"/>
    </xf>
    <xf numFmtId="167" fontId="19" fillId="0" borderId="3" xfId="0" applyNumberFormat="1" applyFont="1" applyBorder="1" applyAlignment="1">
      <alignment horizontal="center"/>
    </xf>
    <xf numFmtId="167" fontId="19" fillId="3" borderId="3" xfId="0" applyNumberFormat="1" applyFont="1" applyFill="1" applyBorder="1" applyAlignment="1">
      <alignment horizontal="center"/>
    </xf>
    <xf numFmtId="167" fontId="19" fillId="3" borderId="0" xfId="0" applyNumberFormat="1" applyFont="1" applyFill="1" applyAlignment="1">
      <alignment horizontal="center" vertical="center"/>
    </xf>
    <xf numFmtId="167" fontId="19" fillId="0" borderId="0" xfId="0" applyNumberFormat="1" applyFont="1" applyAlignment="1">
      <alignment horizontal="center"/>
    </xf>
    <xf numFmtId="164" fontId="19" fillId="0" borderId="0" xfId="4" applyNumberFormat="1" applyFont="1" applyFill="1" applyBorder="1" applyAlignment="1">
      <alignment horizontal="center"/>
    </xf>
    <xf numFmtId="0" fontId="19" fillId="5" borderId="0" xfId="0" applyFont="1" applyFill="1"/>
    <xf numFmtId="167" fontId="19" fillId="5" borderId="0" xfId="0" applyNumberFormat="1" applyFont="1" applyFill="1" applyAlignment="1">
      <alignment horizontal="center" vertical="center"/>
    </xf>
    <xf numFmtId="0" fontId="19" fillId="5" borderId="0" xfId="0" applyFont="1" applyFill="1" applyAlignment="1">
      <alignment horizontal="center" vertical="center"/>
    </xf>
    <xf numFmtId="167" fontId="19" fillId="5" borderId="0" xfId="0" applyNumberFormat="1" applyFont="1" applyFill="1" applyAlignment="1">
      <alignment horizontal="center"/>
    </xf>
    <xf numFmtId="41" fontId="19" fillId="2" borderId="0" xfId="0" applyNumberFormat="1" applyFont="1" applyFill="1" applyAlignment="1">
      <alignment vertical="center"/>
    </xf>
    <xf numFmtId="0" fontId="0" fillId="2" borderId="0" xfId="0" applyFill="1" applyAlignment="1">
      <alignment vertical="center"/>
    </xf>
    <xf numFmtId="0" fontId="26" fillId="2" borderId="0" xfId="0" applyFont="1" applyFill="1" applyAlignment="1">
      <alignment vertical="center"/>
    </xf>
    <xf numFmtId="166" fontId="26" fillId="0" borderId="4" xfId="1" applyNumberFormat="1" applyFont="1" applyBorder="1" applyAlignment="1">
      <alignment vertical="center"/>
    </xf>
    <xf numFmtId="41" fontId="26" fillId="0" borderId="6" xfId="0" applyNumberFormat="1" applyFont="1" applyBorder="1" applyAlignment="1">
      <alignment vertical="center"/>
    </xf>
    <xf numFmtId="3" fontId="26" fillId="0" borderId="6" xfId="0" applyNumberFormat="1" applyFont="1" applyBorder="1" applyAlignment="1">
      <alignment horizontal="right" vertical="center"/>
    </xf>
    <xf numFmtId="41" fontId="26" fillId="2" borderId="6" xfId="0" applyNumberFormat="1" applyFont="1" applyFill="1" applyBorder="1" applyAlignment="1">
      <alignment horizontal="right" vertical="center"/>
    </xf>
    <xf numFmtId="166" fontId="19" fillId="0" borderId="0" xfId="1" applyNumberFormat="1" applyFont="1" applyBorder="1"/>
    <xf numFmtId="3" fontId="19" fillId="2" borderId="0" xfId="0" applyNumberFormat="1" applyFont="1" applyFill="1" applyAlignment="1">
      <alignment horizontal="right" vertical="center"/>
    </xf>
    <xf numFmtId="41" fontId="19" fillId="2" borderId="0" xfId="0" applyNumberFormat="1" applyFont="1" applyFill="1" applyAlignment="1">
      <alignment horizontal="right" vertical="center"/>
    </xf>
    <xf numFmtId="41" fontId="19" fillId="0" borderId="0" xfId="0" applyNumberFormat="1" applyFont="1"/>
    <xf numFmtId="3" fontId="19" fillId="0" borderId="0" xfId="0" applyNumberFormat="1" applyFont="1" applyAlignment="1">
      <alignment horizontal="right" vertical="center"/>
    </xf>
    <xf numFmtId="0" fontId="19" fillId="5" borderId="0" xfId="0" applyFont="1" applyFill="1" applyAlignment="1">
      <alignment horizontal="left"/>
    </xf>
    <xf numFmtId="166" fontId="19" fillId="5" borderId="0" xfId="1" applyNumberFormat="1" applyFont="1" applyFill="1" applyBorder="1"/>
    <xf numFmtId="41" fontId="19" fillId="5" borderId="0" xfId="0" applyNumberFormat="1" applyFont="1" applyFill="1"/>
    <xf numFmtId="3" fontId="19" fillId="5" borderId="0" xfId="0" applyNumberFormat="1" applyFont="1" applyFill="1" applyAlignment="1">
      <alignment horizontal="right" vertical="center"/>
    </xf>
    <xf numFmtId="41" fontId="19" fillId="5" borderId="0" xfId="0" applyNumberFormat="1" applyFont="1" applyFill="1" applyAlignment="1">
      <alignment horizontal="right" vertical="center"/>
    </xf>
    <xf numFmtId="166" fontId="19" fillId="5" borderId="2" xfId="1" applyNumberFormat="1" applyFont="1" applyFill="1" applyBorder="1"/>
    <xf numFmtId="3" fontId="19" fillId="5" borderId="2" xfId="0" applyNumberFormat="1" applyFont="1" applyFill="1" applyBorder="1" applyAlignment="1">
      <alignment horizontal="right" vertical="center"/>
    </xf>
    <xf numFmtId="41" fontId="19" fillId="5" borderId="2" xfId="0" applyNumberFormat="1" applyFont="1" applyFill="1" applyBorder="1" applyAlignment="1">
      <alignment horizontal="right" vertical="center"/>
    </xf>
    <xf numFmtId="0" fontId="26" fillId="3" borderId="0" xfId="0" applyFont="1" applyFill="1" applyAlignment="1">
      <alignment horizontal="center"/>
    </xf>
    <xf numFmtId="0" fontId="26" fillId="3" borderId="2" xfId="0" applyFont="1" applyFill="1" applyBorder="1" applyAlignment="1">
      <alignment horizontal="center" vertical="center"/>
    </xf>
    <xf numFmtId="0" fontId="26" fillId="3" borderId="2" xfId="0" applyFont="1" applyFill="1" applyBorder="1" applyAlignment="1">
      <alignment horizontal="center"/>
    </xf>
    <xf numFmtId="0" fontId="27" fillId="2" borderId="2" xfId="0" applyFont="1" applyFill="1" applyBorder="1" applyAlignment="1">
      <alignment horizontal="center" vertical="center"/>
    </xf>
    <xf numFmtId="0" fontId="26" fillId="2" borderId="2" xfId="0" applyFont="1" applyFill="1" applyBorder="1" applyAlignment="1">
      <alignment horizontal="center"/>
    </xf>
    <xf numFmtId="166" fontId="19" fillId="0" borderId="0" xfId="1" applyNumberFormat="1" applyFont="1" applyFill="1" applyBorder="1"/>
    <xf numFmtId="0" fontId="1" fillId="3" borderId="0" xfId="0" applyFont="1" applyFill="1" applyAlignment="1">
      <alignment horizontal="left" wrapText="1"/>
    </xf>
    <xf numFmtId="0" fontId="1" fillId="3" borderId="0" xfId="0" applyFont="1" applyFill="1" applyAlignment="1">
      <alignment horizontal="left" vertical="center" wrapText="1"/>
    </xf>
    <xf numFmtId="0" fontId="1" fillId="2" borderId="0" xfId="0" applyFont="1" applyFill="1" applyAlignment="1">
      <alignment horizontal="left" vertical="center" wrapText="1"/>
    </xf>
    <xf numFmtId="0" fontId="1" fillId="3" borderId="0" xfId="0" applyFont="1" applyFill="1"/>
    <xf numFmtId="164" fontId="1" fillId="3" borderId="0" xfId="0" applyNumberFormat="1" applyFont="1" applyFill="1" applyAlignment="1">
      <alignment horizontal="center" vertical="center"/>
    </xf>
    <xf numFmtId="0" fontId="1" fillId="3" borderId="0" xfId="0" applyFont="1" applyFill="1" applyAlignment="1">
      <alignment vertical="center" wrapText="1"/>
    </xf>
    <xf numFmtId="0" fontId="1" fillId="0" borderId="0" xfId="0" applyFont="1" applyAlignment="1">
      <alignment horizontal="left" wrapText="1"/>
    </xf>
    <xf numFmtId="0" fontId="13" fillId="2" borderId="0" xfId="0" applyFont="1" applyFill="1"/>
    <xf numFmtId="166" fontId="5" fillId="2" borderId="0" xfId="1" applyNumberFormat="1" applyFont="1" applyFill="1"/>
    <xf numFmtId="0" fontId="26" fillId="0" borderId="0" xfId="0" applyFont="1" applyAlignment="1">
      <alignment horizontal="center"/>
    </xf>
    <xf numFmtId="167" fontId="19" fillId="0" borderId="0" xfId="0" applyNumberFormat="1" applyFont="1" applyAlignment="1">
      <alignment horizontal="center" vertical="center"/>
    </xf>
    <xf numFmtId="164" fontId="19" fillId="0" borderId="0" xfId="0" applyNumberFormat="1" applyFont="1" applyAlignment="1">
      <alignment horizontal="center" vertical="center"/>
    </xf>
    <xf numFmtId="164" fontId="1" fillId="0" borderId="0" xfId="0" applyNumberFormat="1" applyFont="1" applyAlignment="1">
      <alignment horizontal="center" vertical="center"/>
    </xf>
    <xf numFmtId="0" fontId="18" fillId="3" borderId="0" xfId="0" applyFont="1" applyFill="1" applyAlignment="1">
      <alignment horizontal="center" vertical="top"/>
    </xf>
    <xf numFmtId="0" fontId="1" fillId="3" borderId="0" xfId="0" applyFont="1" applyFill="1" applyAlignment="1">
      <alignment horizontal="left" wrapText="1"/>
    </xf>
    <xf numFmtId="0" fontId="1" fillId="3" borderId="0" xfId="0" applyFont="1" applyFill="1" applyAlignment="1">
      <alignment horizontal="left" vertical="center" wrapText="1"/>
    </xf>
    <xf numFmtId="0" fontId="18" fillId="2" borderId="0" xfId="0" applyFont="1" applyFill="1" applyAlignment="1">
      <alignment horizontal="center" vertical="top"/>
    </xf>
    <xf numFmtId="0" fontId="22" fillId="2" borderId="0" xfId="0" applyFont="1" applyFill="1" applyAlignment="1">
      <alignment horizontal="center" vertical="center"/>
    </xf>
    <xf numFmtId="0" fontId="2" fillId="0" borderId="0" xfId="3" applyAlignment="1">
      <alignment horizontal="left" vertical="top" wrapText="1"/>
    </xf>
    <xf numFmtId="0" fontId="1" fillId="0" borderId="0" xfId="2" applyAlignment="1">
      <alignment horizontal="left" vertical="top" wrapText="1"/>
    </xf>
    <xf numFmtId="0" fontId="1" fillId="0" borderId="0" xfId="2" applyAlignment="1">
      <alignment horizontal="left" vertical="top"/>
    </xf>
    <xf numFmtId="0" fontId="18" fillId="0" borderId="0" xfId="0" applyFont="1" applyAlignment="1">
      <alignment horizontal="center" vertical="top"/>
    </xf>
    <xf numFmtId="0" fontId="1" fillId="0" borderId="0" xfId="0" applyFont="1" applyAlignment="1">
      <alignment horizontal="left" wrapText="1"/>
    </xf>
    <xf numFmtId="167" fontId="19" fillId="4" borderId="0" xfId="0" applyNumberFormat="1" applyFont="1" applyFill="1" applyAlignment="1">
      <alignment horizontal="left" wrapText="1"/>
    </xf>
    <xf numFmtId="0" fontId="1" fillId="2" borderId="0" xfId="0" applyFont="1" applyFill="1" applyAlignment="1">
      <alignment horizontal="left" vertical="center" wrapText="1"/>
    </xf>
    <xf numFmtId="0" fontId="17" fillId="0" borderId="0" xfId="0" applyFont="1" applyAlignment="1">
      <alignment vertical="top" wrapText="1"/>
    </xf>
    <xf numFmtId="0" fontId="0" fillId="0" borderId="0" xfId="0" applyAlignment="1">
      <alignment vertical="top" wrapText="1"/>
    </xf>
    <xf numFmtId="0" fontId="1" fillId="0" borderId="0" xfId="0" applyFont="1" applyAlignment="1">
      <alignment vertical="top" wrapText="1"/>
    </xf>
    <xf numFmtId="0" fontId="5" fillId="0" borderId="0" xfId="0" applyFont="1" applyAlignment="1">
      <alignment horizontal="left" wrapText="1"/>
    </xf>
    <xf numFmtId="0" fontId="1" fillId="2" borderId="0" xfId="0" applyFont="1" applyFill="1" applyAlignment="1">
      <alignment vertical="top" wrapText="1"/>
    </xf>
    <xf numFmtId="0" fontId="0" fillId="0" borderId="0" xfId="0"/>
    <xf numFmtId="0" fontId="9" fillId="2"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7" fillId="2" borderId="0" xfId="0" applyFont="1" applyFill="1" applyAlignment="1">
      <alignment horizontal="left" wrapText="1"/>
    </xf>
    <xf numFmtId="0" fontId="0" fillId="0" borderId="0" xfId="0" applyAlignment="1">
      <alignment horizontal="left"/>
    </xf>
  </cellXfs>
  <cellStyles count="5">
    <cellStyle name="Comma" xfId="1" builtinId="3"/>
    <cellStyle name="Normal" xfId="0" builtinId="0"/>
    <cellStyle name="Normal 2" xfId="2" xr:uid="{00000000-0005-0000-0000-000002000000}"/>
    <cellStyle name="Normal 6"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room.harley-davidson.com/Microsft/Excel97/FactBook/Factbook%2019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di365.sharepoint.com/Users/griffit5/AppData/Local/Microsoft/Windows/Temporary%20Internet%20Files/Content.IE5/F1R27MPU/HOG_Factbook%20-%20Shimp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header"/>
      <sheetName val="2000"/>
      <sheetName val="1999"/>
      <sheetName val="1998"/>
      <sheetName val="1997"/>
      <sheetName val="1996"/>
      <sheetName val="1995"/>
      <sheetName val="1994"/>
      <sheetName val="YEARS"/>
      <sheetName val="BS.Years"/>
      <sheetName val="BS.1999"/>
      <sheetName val="BS.1998"/>
      <sheetName val="BS.1997"/>
      <sheetName val="BS.1996"/>
      <sheetName val="BS.1995"/>
      <sheetName val="units"/>
      <sheetName val="Qunits"/>
      <sheetName val="models 99"/>
      <sheetName val="models 00"/>
      <sheetName val="market2"/>
      <sheetName val="market"/>
      <sheetName val="demographics"/>
      <sheetName val="dealers"/>
      <sheetName val="HOG"/>
      <sheetName val="Mfg. locations"/>
      <sheetName val="sto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
      <sheetName val="Annual units"/>
      <sheetName val="Qtrly Units"/>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K15"/>
  <sheetViews>
    <sheetView tabSelected="1" defaultGridColor="0" colorId="22" zoomScale="60" zoomScaleNormal="60" workbookViewId="0">
      <selection activeCell="A16" sqref="A16"/>
    </sheetView>
  </sheetViews>
  <sheetFormatPr defaultColWidth="9.765625" defaultRowHeight="15.5"/>
  <cols>
    <col min="1" max="16384" width="9.765625" style="2"/>
  </cols>
  <sheetData>
    <row r="6" spans="1:11" ht="60">
      <c r="A6" s="22" t="s">
        <v>0</v>
      </c>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ht="40.5">
      <c r="A10" s="23" t="s">
        <v>1</v>
      </c>
      <c r="B10" s="1"/>
      <c r="C10" s="1"/>
      <c r="D10" s="1"/>
      <c r="E10" s="1"/>
      <c r="F10" s="1"/>
      <c r="G10" s="1"/>
      <c r="H10" s="1"/>
      <c r="I10" s="1"/>
      <c r="J10" s="1"/>
      <c r="K10" s="1"/>
    </row>
    <row r="11" spans="1:11" ht="40.5">
      <c r="A11" s="23" t="s">
        <v>2</v>
      </c>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ht="40.5">
      <c r="A15" s="24" t="s">
        <v>80</v>
      </c>
      <c r="B15" s="1"/>
      <c r="C15" s="1"/>
      <c r="D15" s="1"/>
      <c r="E15" s="1"/>
      <c r="F15" s="1"/>
      <c r="G15" s="1"/>
      <c r="H15" s="1"/>
      <c r="I15" s="1"/>
      <c r="J15" s="1"/>
      <c r="K15" s="1"/>
    </row>
  </sheetData>
  <phoneticPr fontId="0" type="noConversion"/>
  <pageMargins left="0.5" right="0.5" top="0.5" bottom="0.5" header="0.5" footer="0.5"/>
  <pageSetup orientation="landscape" r:id="rId1"/>
  <headerFooter alignWithMargins="0">
    <oddFooter>&amp;L&amp;D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46"/>
  <sheetViews>
    <sheetView showGridLines="0" zoomScaleNormal="100" zoomScaleSheetLayoutView="90" workbookViewId="0">
      <selection activeCell="B11" sqref="B11"/>
    </sheetView>
  </sheetViews>
  <sheetFormatPr defaultColWidth="8.84375" defaultRowHeight="15.5"/>
  <cols>
    <col min="1" max="1" width="34.84375" style="2" customWidth="1"/>
    <col min="2" max="2" width="7.921875" style="2" bestFit="1" customWidth="1"/>
    <col min="3" max="11" width="9.4609375" style="2" customWidth="1"/>
    <col min="12" max="12" width="10" style="2" customWidth="1"/>
    <col min="13" max="13" width="9.84375" style="2" customWidth="1"/>
    <col min="14" max="14" width="10" style="2" customWidth="1"/>
    <col min="15" max="16" width="10" style="2" bestFit="1" customWidth="1"/>
    <col min="17" max="21" width="8.84375" style="2"/>
    <col min="22" max="22" width="9.69140625" style="2" customWidth="1"/>
    <col min="23" max="16384" width="8.84375" style="2"/>
  </cols>
  <sheetData>
    <row r="1" spans="1:18">
      <c r="L1" s="48"/>
      <c r="M1" s="48"/>
    </row>
    <row r="2" spans="1:18" ht="18">
      <c r="A2" s="122" t="s">
        <v>81</v>
      </c>
      <c r="B2" s="122"/>
      <c r="C2" s="122"/>
      <c r="D2" s="122"/>
      <c r="E2" s="122"/>
      <c r="F2" s="122"/>
      <c r="G2" s="122"/>
      <c r="H2" s="122"/>
      <c r="I2" s="122"/>
      <c r="J2" s="122"/>
      <c r="K2" s="122"/>
      <c r="L2" s="122"/>
      <c r="M2" s="122"/>
      <c r="N2" s="61"/>
      <c r="O2" s="61"/>
      <c r="P2" s="61"/>
      <c r="Q2" s="61"/>
    </row>
    <row r="3" spans="1:18">
      <c r="A3" s="123" t="s">
        <v>3</v>
      </c>
      <c r="B3" s="123"/>
      <c r="C3" s="123"/>
      <c r="D3" s="123"/>
      <c r="E3" s="123"/>
      <c r="F3" s="123"/>
      <c r="G3" s="123"/>
      <c r="H3" s="123"/>
      <c r="I3" s="123"/>
      <c r="J3" s="123"/>
      <c r="K3" s="123"/>
      <c r="L3" s="123"/>
      <c r="M3" s="123"/>
      <c r="N3" s="62"/>
      <c r="O3" s="62"/>
      <c r="P3" s="62"/>
      <c r="Q3" s="62"/>
      <c r="R3" s="62"/>
    </row>
    <row r="4" spans="1:18">
      <c r="A4" s="30"/>
      <c r="B4" s="103">
        <v>2025</v>
      </c>
      <c r="C4" s="103">
        <v>2024</v>
      </c>
      <c r="D4" s="103">
        <v>2023</v>
      </c>
      <c r="E4" s="103">
        <v>2022</v>
      </c>
      <c r="F4" s="103">
        <v>2021</v>
      </c>
      <c r="G4" s="103">
        <v>2020</v>
      </c>
      <c r="H4" s="103">
        <v>2019</v>
      </c>
      <c r="I4" s="103">
        <v>2018</v>
      </c>
      <c r="J4" s="103">
        <v>2017</v>
      </c>
      <c r="K4" s="104">
        <v>2016</v>
      </c>
      <c r="L4" s="104">
        <v>2015</v>
      </c>
      <c r="M4" s="104">
        <v>2014</v>
      </c>
      <c r="N4" s="104">
        <v>2013</v>
      </c>
      <c r="O4" s="34"/>
      <c r="P4" s="34"/>
      <c r="Q4" s="34"/>
      <c r="R4" s="34"/>
    </row>
    <row r="5" spans="1:18">
      <c r="A5" s="31" t="s">
        <v>4</v>
      </c>
      <c r="B5" s="105">
        <v>82698</v>
      </c>
      <c r="C5" s="105">
        <v>94930</v>
      </c>
      <c r="D5" s="105">
        <v>98468</v>
      </c>
      <c r="E5" s="105">
        <v>109190</v>
      </c>
      <c r="F5" s="105">
        <v>126276</v>
      </c>
      <c r="G5" s="87">
        <v>103650</v>
      </c>
      <c r="H5" s="87">
        <v>125960</v>
      </c>
      <c r="I5" s="87">
        <v>132868</v>
      </c>
      <c r="J5" s="88">
        <v>147972</v>
      </c>
      <c r="K5" s="89">
        <v>161658</v>
      </c>
      <c r="L5" s="89">
        <v>168240</v>
      </c>
      <c r="M5" s="89">
        <v>171079</v>
      </c>
      <c r="N5" s="89">
        <v>168863</v>
      </c>
      <c r="O5" s="34"/>
      <c r="P5" s="34"/>
      <c r="Q5" s="34"/>
      <c r="R5" s="34"/>
    </row>
    <row r="6" spans="1:18" ht="15" customHeight="1">
      <c r="A6" s="92" t="s">
        <v>5</v>
      </c>
      <c r="B6" s="93">
        <v>6434</v>
      </c>
      <c r="C6" s="93">
        <v>7093</v>
      </c>
      <c r="D6" s="93">
        <v>7422</v>
      </c>
      <c r="E6" s="93">
        <v>7924</v>
      </c>
      <c r="F6" s="93">
        <v>8137</v>
      </c>
      <c r="G6" s="93">
        <v>6477</v>
      </c>
      <c r="H6" s="93">
        <v>8946</v>
      </c>
      <c r="I6" s="94">
        <v>9690</v>
      </c>
      <c r="J6" s="95">
        <v>10081</v>
      </c>
      <c r="K6" s="96">
        <v>10203</v>
      </c>
      <c r="L6" s="96">
        <v>9669</v>
      </c>
      <c r="M6" s="96">
        <v>9871</v>
      </c>
      <c r="N6" s="96">
        <v>11062</v>
      </c>
      <c r="O6" s="37"/>
      <c r="P6" s="37"/>
      <c r="Q6" s="37"/>
      <c r="R6" s="37"/>
    </row>
    <row r="7" spans="1:18" ht="15" customHeight="1">
      <c r="A7" s="31" t="s">
        <v>6</v>
      </c>
      <c r="B7" s="105">
        <f>SUM(B5:B6)</f>
        <v>89132</v>
      </c>
      <c r="C7" s="105">
        <f>SUM(C5:C6)</f>
        <v>102023</v>
      </c>
      <c r="D7" s="105">
        <f>SUM(D5:D6)</f>
        <v>105890</v>
      </c>
      <c r="E7" s="105">
        <f>SUM(E5:E6)</f>
        <v>117114</v>
      </c>
      <c r="F7" s="105">
        <v>134413</v>
      </c>
      <c r="G7" s="87">
        <f>SUM(G5:G6)</f>
        <v>110127</v>
      </c>
      <c r="H7" s="87">
        <f t="shared" ref="H7:N7" si="0">SUM(H5:H6)</f>
        <v>134906</v>
      </c>
      <c r="I7" s="87">
        <f t="shared" si="0"/>
        <v>142558</v>
      </c>
      <c r="J7" s="87">
        <f t="shared" si="0"/>
        <v>158053</v>
      </c>
      <c r="K7" s="87">
        <f t="shared" si="0"/>
        <v>171861</v>
      </c>
      <c r="L7" s="87">
        <f t="shared" si="0"/>
        <v>177909</v>
      </c>
      <c r="M7" s="87">
        <f t="shared" si="0"/>
        <v>180950</v>
      </c>
      <c r="N7" s="87">
        <f t="shared" si="0"/>
        <v>179925</v>
      </c>
      <c r="O7" s="37"/>
      <c r="P7" s="37"/>
      <c r="Q7" s="37"/>
      <c r="R7" s="37"/>
    </row>
    <row r="8" spans="1:18">
      <c r="A8" s="76" t="s">
        <v>7</v>
      </c>
      <c r="B8" s="93">
        <v>21454</v>
      </c>
      <c r="C8" s="93">
        <v>24082</v>
      </c>
      <c r="D8" s="93">
        <v>27005</v>
      </c>
      <c r="E8" s="93">
        <v>30510</v>
      </c>
      <c r="F8" s="93">
        <v>31101</v>
      </c>
      <c r="G8" s="93">
        <v>36906</v>
      </c>
      <c r="H8" s="93">
        <v>44086</v>
      </c>
      <c r="I8" s="94">
        <v>46602</v>
      </c>
      <c r="J8" s="95">
        <v>44935</v>
      </c>
      <c r="K8" s="96">
        <v>45838</v>
      </c>
      <c r="L8" s="96">
        <v>43287</v>
      </c>
      <c r="M8" s="96">
        <v>45323</v>
      </c>
      <c r="N8" s="96">
        <v>42609</v>
      </c>
      <c r="O8" s="37"/>
      <c r="P8" s="37"/>
      <c r="Q8" s="37"/>
      <c r="R8" s="37"/>
    </row>
    <row r="9" spans="1:18" ht="15" customHeight="1">
      <c r="A9" s="31" t="s">
        <v>8</v>
      </c>
      <c r="B9" s="105">
        <v>18975</v>
      </c>
      <c r="C9" s="105">
        <v>22213</v>
      </c>
      <c r="D9" s="105">
        <v>26953</v>
      </c>
      <c r="E9" s="105">
        <v>27905</v>
      </c>
      <c r="F9" s="105">
        <v>25090</v>
      </c>
      <c r="G9" s="87">
        <v>27220</v>
      </c>
      <c r="H9" s="87">
        <v>29513</v>
      </c>
      <c r="I9" s="90">
        <v>28724</v>
      </c>
      <c r="J9" s="91">
        <v>30348</v>
      </c>
      <c r="K9" s="89">
        <v>32889</v>
      </c>
      <c r="L9" s="89">
        <v>32258</v>
      </c>
      <c r="M9" s="89">
        <v>30074</v>
      </c>
      <c r="N9" s="89">
        <v>26890</v>
      </c>
      <c r="O9" s="37"/>
      <c r="P9" s="37"/>
      <c r="Q9" s="37"/>
      <c r="R9" s="37"/>
    </row>
    <row r="10" spans="1:18">
      <c r="A10" s="92" t="s">
        <v>9</v>
      </c>
      <c r="B10" s="97">
        <v>2974</v>
      </c>
      <c r="C10" s="97">
        <v>2911</v>
      </c>
      <c r="D10" s="97">
        <v>2923</v>
      </c>
      <c r="E10" s="97">
        <v>2922</v>
      </c>
      <c r="F10" s="97">
        <v>3652</v>
      </c>
      <c r="G10" s="97">
        <v>5995</v>
      </c>
      <c r="H10" s="97">
        <v>9768</v>
      </c>
      <c r="I10" s="97">
        <v>10167</v>
      </c>
      <c r="J10" s="98">
        <v>9452</v>
      </c>
      <c r="K10" s="99">
        <v>9701</v>
      </c>
      <c r="L10" s="99">
        <v>11173</v>
      </c>
      <c r="M10" s="99">
        <v>11652</v>
      </c>
      <c r="N10" s="99">
        <v>11415</v>
      </c>
      <c r="O10" s="31"/>
      <c r="P10" s="31"/>
      <c r="Q10" s="31"/>
      <c r="R10" s="31"/>
    </row>
    <row r="11" spans="1:18" s="81" customFormat="1" ht="20.25" customHeight="1" thickBot="1">
      <c r="A11" s="82" t="s">
        <v>10</v>
      </c>
      <c r="B11" s="83">
        <f t="shared" ref="B11:N11" si="1">B5+B8+B9+B10+B6</f>
        <v>132535</v>
      </c>
      <c r="C11" s="83">
        <f t="shared" si="1"/>
        <v>151229</v>
      </c>
      <c r="D11" s="83">
        <f t="shared" si="1"/>
        <v>162771</v>
      </c>
      <c r="E11" s="83">
        <f t="shared" si="1"/>
        <v>178451</v>
      </c>
      <c r="F11" s="83">
        <f t="shared" ref="F11" si="2">F5+F8+F9+F10+F6</f>
        <v>194256</v>
      </c>
      <c r="G11" s="83">
        <f t="shared" si="1"/>
        <v>180248</v>
      </c>
      <c r="H11" s="83">
        <f t="shared" si="1"/>
        <v>218273</v>
      </c>
      <c r="I11" s="84">
        <f t="shared" si="1"/>
        <v>228051</v>
      </c>
      <c r="J11" s="85">
        <f t="shared" si="1"/>
        <v>242788</v>
      </c>
      <c r="K11" s="86">
        <f t="shared" si="1"/>
        <v>260289</v>
      </c>
      <c r="L11" s="86">
        <f t="shared" si="1"/>
        <v>264627</v>
      </c>
      <c r="M11" s="86">
        <f t="shared" si="1"/>
        <v>267999</v>
      </c>
      <c r="N11" s="86">
        <f t="shared" si="1"/>
        <v>260839</v>
      </c>
      <c r="O11" s="80"/>
      <c r="P11" s="80"/>
      <c r="Q11" s="80"/>
      <c r="R11" s="80"/>
    </row>
    <row r="12" spans="1:18" ht="16" thickTop="1">
      <c r="A12" s="30"/>
      <c r="B12" s="30"/>
      <c r="C12" s="30"/>
      <c r="D12" s="30"/>
      <c r="E12" s="30"/>
      <c r="F12" s="30"/>
      <c r="G12" s="30"/>
      <c r="H12" s="30"/>
      <c r="I12" s="30"/>
      <c r="J12" s="30"/>
      <c r="K12" s="30"/>
      <c r="L12" s="30"/>
      <c r="M12" s="30"/>
      <c r="N12" s="30"/>
      <c r="O12" s="30"/>
      <c r="P12" s="30"/>
    </row>
    <row r="13" spans="1:18" ht="8.25" customHeight="1">
      <c r="A13" s="33"/>
      <c r="B13" s="33"/>
      <c r="C13" s="33"/>
      <c r="D13" s="33"/>
      <c r="E13" s="33"/>
      <c r="F13" s="33"/>
      <c r="G13" s="33"/>
      <c r="H13" s="33"/>
      <c r="I13" s="33"/>
      <c r="J13" s="33"/>
      <c r="K13" s="33"/>
      <c r="L13" s="33"/>
      <c r="M13" s="33"/>
      <c r="N13" s="33"/>
      <c r="O13" s="30"/>
      <c r="P13" s="30"/>
    </row>
    <row r="14" spans="1:18" ht="40.5" customHeight="1">
      <c r="A14" s="124" t="s">
        <v>11</v>
      </c>
      <c r="B14" s="124"/>
      <c r="C14" s="124"/>
      <c r="D14" s="124"/>
      <c r="E14" s="124"/>
      <c r="F14" s="124"/>
      <c r="G14" s="124"/>
      <c r="H14" s="124"/>
      <c r="I14" s="124"/>
      <c r="J14" s="124"/>
      <c r="K14" s="124"/>
      <c r="L14" s="124"/>
      <c r="M14" s="124"/>
      <c r="N14" s="63"/>
      <c r="O14" s="63"/>
      <c r="P14" s="108"/>
    </row>
    <row r="15" spans="1:18" ht="28.5" customHeight="1">
      <c r="A15" s="125" t="s">
        <v>12</v>
      </c>
      <c r="B15" s="125"/>
      <c r="C15" s="125"/>
      <c r="D15" s="125"/>
      <c r="E15" s="125"/>
      <c r="F15" s="125"/>
      <c r="G15" s="125"/>
      <c r="H15" s="125"/>
      <c r="I15" s="125"/>
      <c r="J15" s="125"/>
      <c r="K15" s="125"/>
      <c r="L15" s="125"/>
      <c r="M15" s="125"/>
      <c r="N15" s="64"/>
      <c r="O15" s="64"/>
      <c r="P15" s="30"/>
    </row>
    <row r="16" spans="1:18" ht="18" customHeight="1">
      <c r="A16" s="126" t="s">
        <v>13</v>
      </c>
      <c r="B16" s="126"/>
      <c r="C16" s="126"/>
      <c r="D16" s="126"/>
      <c r="E16" s="126"/>
      <c r="F16" s="126"/>
      <c r="G16" s="126"/>
      <c r="H16" s="126"/>
      <c r="I16" s="126"/>
      <c r="J16" s="126"/>
      <c r="K16" s="126"/>
      <c r="L16" s="126"/>
      <c r="M16" s="126"/>
      <c r="N16" s="65"/>
      <c r="O16" s="65"/>
      <c r="P16" s="108"/>
    </row>
    <row r="17" spans="1:25" ht="18" customHeight="1">
      <c r="A17" s="50"/>
      <c r="B17" s="50"/>
      <c r="C17" s="50"/>
      <c r="D17" s="50"/>
      <c r="E17" s="50"/>
      <c r="F17" s="50"/>
      <c r="G17" s="50"/>
      <c r="H17" s="50"/>
      <c r="I17" s="50"/>
      <c r="J17" s="50"/>
      <c r="K17" s="50"/>
      <c r="L17" s="50"/>
      <c r="M17" s="50"/>
      <c r="N17" s="50"/>
      <c r="O17" s="50"/>
      <c r="P17" s="50"/>
    </row>
    <row r="18" spans="1:25">
      <c r="L18" s="48"/>
      <c r="M18" s="48"/>
    </row>
    <row r="19" spans="1:25" ht="18">
      <c r="A19" s="119" t="s">
        <v>14</v>
      </c>
      <c r="B19" s="119"/>
      <c r="C19" s="119"/>
      <c r="D19" s="119"/>
      <c r="E19" s="119"/>
      <c r="F19" s="119"/>
      <c r="G19" s="119"/>
      <c r="H19" s="119"/>
      <c r="I19" s="119"/>
      <c r="J19" s="119"/>
      <c r="K19" s="119"/>
      <c r="L19" s="119"/>
      <c r="M19" s="119"/>
      <c r="N19" s="119"/>
      <c r="O19" s="55"/>
      <c r="P19" s="55"/>
      <c r="Q19" s="55"/>
    </row>
    <row r="20" spans="1:25">
      <c r="A20" s="119" t="s">
        <v>15</v>
      </c>
      <c r="B20" s="119"/>
      <c r="C20" s="119"/>
      <c r="D20" s="119"/>
      <c r="E20" s="119"/>
      <c r="F20" s="119"/>
      <c r="G20" s="119"/>
      <c r="H20" s="119"/>
      <c r="I20" s="119"/>
      <c r="J20" s="119"/>
      <c r="K20" s="119"/>
      <c r="L20" s="119"/>
      <c r="M20" s="119"/>
      <c r="N20" s="119"/>
      <c r="O20" s="55"/>
      <c r="P20" s="55"/>
      <c r="Q20" s="55"/>
    </row>
    <row r="21" spans="1:25">
      <c r="A21" s="49"/>
      <c r="B21" s="49"/>
      <c r="C21" s="49"/>
      <c r="D21" s="49"/>
      <c r="E21" s="49"/>
      <c r="F21" s="49"/>
      <c r="G21" s="49"/>
      <c r="H21" s="49"/>
      <c r="I21" s="49"/>
      <c r="J21" s="49"/>
      <c r="K21" s="49"/>
      <c r="L21" s="49"/>
      <c r="M21" s="49"/>
      <c r="N21" s="49"/>
      <c r="O21" s="50"/>
      <c r="P21" s="50"/>
      <c r="Q21" s="51"/>
    </row>
    <row r="22" spans="1:25" ht="15" customHeight="1">
      <c r="A22" s="49"/>
      <c r="B22" s="49"/>
      <c r="C22" s="115">
        <v>2024</v>
      </c>
      <c r="D22" s="115">
        <v>2023</v>
      </c>
      <c r="E22" s="115">
        <v>2022</v>
      </c>
      <c r="F22" s="115">
        <v>2021</v>
      </c>
      <c r="G22" s="100">
        <v>2020</v>
      </c>
      <c r="H22" s="100">
        <v>2019</v>
      </c>
      <c r="I22" s="101">
        <v>2018</v>
      </c>
      <c r="J22" s="101">
        <v>2017</v>
      </c>
      <c r="K22" s="102">
        <v>2016</v>
      </c>
      <c r="L22" s="102">
        <v>2015</v>
      </c>
      <c r="M22" s="102">
        <v>2014</v>
      </c>
      <c r="N22" s="102">
        <v>2013</v>
      </c>
      <c r="O22" s="53"/>
      <c r="P22" s="53"/>
      <c r="Q22" s="53"/>
      <c r="R22" s="53"/>
      <c r="S22" s="53"/>
    </row>
    <row r="23" spans="1:25">
      <c r="A23" s="49" t="s">
        <v>16</v>
      </c>
      <c r="B23" s="49"/>
      <c r="C23" s="71">
        <v>253.15600000000001</v>
      </c>
      <c r="D23" s="71">
        <v>256.70999999999998</v>
      </c>
      <c r="E23" s="71">
        <v>264.36700000000002</v>
      </c>
      <c r="F23" s="71">
        <v>281.5</v>
      </c>
      <c r="G23" s="71">
        <v>241.792</v>
      </c>
      <c r="H23" s="69">
        <v>252.8</v>
      </c>
      <c r="I23" s="69">
        <v>263.7</v>
      </c>
      <c r="J23" s="70">
        <v>288.8</v>
      </c>
      <c r="K23" s="71">
        <v>311.7</v>
      </c>
      <c r="L23" s="71">
        <v>328.8</v>
      </c>
      <c r="M23" s="72">
        <v>313.60000000000002</v>
      </c>
      <c r="N23" s="72">
        <v>305.85199999999998</v>
      </c>
      <c r="O23" s="66"/>
      <c r="P23" s="66"/>
      <c r="Q23" s="66"/>
      <c r="R23" s="66"/>
      <c r="S23" s="54"/>
    </row>
    <row r="24" spans="1:25">
      <c r="A24" s="76" t="s">
        <v>17</v>
      </c>
      <c r="B24" s="76"/>
      <c r="C24" s="77">
        <v>94.382999999999996</v>
      </c>
      <c r="D24" s="77">
        <v>97.168999999999997</v>
      </c>
      <c r="E24" s="77">
        <v>109.03400000000001</v>
      </c>
      <c r="F24" s="77">
        <v>125.044</v>
      </c>
      <c r="G24" s="77">
        <v>101.744</v>
      </c>
      <c r="H24" s="77">
        <v>124</v>
      </c>
      <c r="I24" s="77">
        <v>131</v>
      </c>
      <c r="J24" s="78">
        <v>146.5</v>
      </c>
      <c r="K24" s="79">
        <v>159.5</v>
      </c>
      <c r="L24" s="79">
        <v>165.1</v>
      </c>
      <c r="M24" s="79">
        <v>167.1</v>
      </c>
      <c r="N24" s="79">
        <v>167.8</v>
      </c>
      <c r="O24" s="66"/>
      <c r="P24" s="66"/>
      <c r="Q24" s="66"/>
      <c r="R24" s="66"/>
      <c r="S24" s="54"/>
    </row>
    <row r="25" spans="1:25">
      <c r="A25" s="49"/>
      <c r="B25" s="49"/>
      <c r="C25" s="117">
        <f>C24/C23</f>
        <v>0.3728254515002607</v>
      </c>
      <c r="D25" s="117">
        <f t="shared" ref="D25:E25" si="3">D24/D23</f>
        <v>0.37851661407814269</v>
      </c>
      <c r="E25" s="117">
        <f t="shared" si="3"/>
        <v>0.41243422968827426</v>
      </c>
      <c r="F25" s="117">
        <f>F24/F23</f>
        <v>0.44420603907637657</v>
      </c>
      <c r="G25" s="67">
        <f>G24/G23</f>
        <v>0.42079142403388037</v>
      </c>
      <c r="H25" s="67">
        <f>H24/H23</f>
        <v>0.49050632911392406</v>
      </c>
      <c r="I25" s="67">
        <v>0.497</v>
      </c>
      <c r="J25" s="75">
        <f>J24/J23</f>
        <v>0.50727146814404434</v>
      </c>
      <c r="K25" s="75">
        <f>K24/K23</f>
        <v>0.5117099775425088</v>
      </c>
      <c r="L25" s="68">
        <f>L24/L23</f>
        <v>0.50212895377128952</v>
      </c>
      <c r="M25" s="68">
        <f>M24/M23</f>
        <v>0.53284438775510201</v>
      </c>
      <c r="N25" s="68">
        <f>N24/N23</f>
        <v>0.54863136418921576</v>
      </c>
      <c r="O25" s="68"/>
      <c r="P25" s="68"/>
      <c r="Q25" s="68"/>
      <c r="R25" s="68"/>
      <c r="S25" s="51"/>
    </row>
    <row r="26" spans="1:25">
      <c r="A26" s="49" t="s">
        <v>18</v>
      </c>
      <c r="B26" s="49"/>
      <c r="C26" s="116">
        <v>516.26</v>
      </c>
      <c r="D26" s="116">
        <v>473.48599999999999</v>
      </c>
      <c r="E26" s="116">
        <v>406.14499999999998</v>
      </c>
      <c r="F26" s="116">
        <v>431.12700000000001</v>
      </c>
      <c r="G26" s="73">
        <v>411.07900000000001</v>
      </c>
      <c r="H26" s="73">
        <v>413.25400000000002</v>
      </c>
      <c r="I26" s="73">
        <v>405.30399999999997</v>
      </c>
      <c r="J26" s="73"/>
      <c r="K26" s="74"/>
      <c r="L26" s="74"/>
      <c r="M26" s="66"/>
      <c r="N26" s="66"/>
      <c r="O26" s="66"/>
      <c r="P26" s="66"/>
      <c r="Q26" s="66"/>
      <c r="R26" s="66"/>
      <c r="S26" s="51"/>
      <c r="V26"/>
      <c r="W26"/>
      <c r="X26"/>
      <c r="Y26"/>
    </row>
    <row r="27" spans="1:25">
      <c r="A27" s="76" t="s">
        <v>19</v>
      </c>
      <c r="B27" s="76"/>
      <c r="C27" s="77">
        <v>25.86</v>
      </c>
      <c r="D27" s="77">
        <v>22.494</v>
      </c>
      <c r="E27" s="77">
        <v>24.751999999999999</v>
      </c>
      <c r="F27" s="77">
        <v>25.437999999999999</v>
      </c>
      <c r="G27" s="77">
        <v>31.547000000000001</v>
      </c>
      <c r="H27" s="77">
        <v>37.619</v>
      </c>
      <c r="I27" s="77">
        <v>41.003999999999998</v>
      </c>
      <c r="J27" s="77"/>
      <c r="K27" s="79"/>
      <c r="L27" s="79"/>
      <c r="M27" s="79"/>
      <c r="N27" s="79"/>
      <c r="O27" s="66"/>
      <c r="P27" s="66"/>
      <c r="Q27" s="66"/>
      <c r="R27" s="66"/>
      <c r="S27"/>
      <c r="T27"/>
      <c r="U27"/>
    </row>
    <row r="28" spans="1:25" ht="15" customHeight="1">
      <c r="A28" s="109"/>
      <c r="B28" s="109"/>
      <c r="C28" s="118">
        <f>C27/C26</f>
        <v>5.009103939875257E-2</v>
      </c>
      <c r="D28" s="118">
        <f t="shared" ref="D28:E28" si="4">D27/D26</f>
        <v>4.7507212462459293E-2</v>
      </c>
      <c r="E28" s="118">
        <f t="shared" si="4"/>
        <v>6.094375161580224E-2</v>
      </c>
      <c r="F28" s="118">
        <f>F27/F26</f>
        <v>5.9003495489728081E-2</v>
      </c>
      <c r="G28" s="110">
        <f>G27/G26</f>
        <v>7.674194011370078E-2</v>
      </c>
      <c r="H28" s="110">
        <f>H27/H26</f>
        <v>9.1031181791343813E-2</v>
      </c>
      <c r="I28" s="110">
        <f t="shared" ref="I28" si="5">I27/I26</f>
        <v>0.10116850561553797</v>
      </c>
      <c r="J28" s="75"/>
      <c r="K28" s="75"/>
      <c r="L28" s="68"/>
      <c r="M28" s="68"/>
      <c r="N28" s="68"/>
      <c r="O28" s="68"/>
      <c r="P28" s="68"/>
      <c r="Q28" s="68"/>
      <c r="R28" s="68"/>
    </row>
    <row r="29" spans="1:25" customFormat="1" ht="39.4" customHeight="1">
      <c r="A29" s="120" t="s">
        <v>20</v>
      </c>
      <c r="B29" s="120"/>
      <c r="C29" s="120"/>
      <c r="D29" s="120"/>
      <c r="E29" s="120"/>
      <c r="F29" s="120"/>
      <c r="G29" s="120"/>
      <c r="H29" s="120"/>
      <c r="I29" s="120"/>
      <c r="J29" s="120"/>
      <c r="K29" s="120"/>
      <c r="L29" s="120"/>
      <c r="M29" s="120"/>
      <c r="N29" s="120"/>
      <c r="O29" s="106"/>
      <c r="P29" s="106"/>
      <c r="Q29" s="51"/>
      <c r="R29" s="2"/>
      <c r="S29" s="2"/>
      <c r="T29" s="2"/>
    </row>
    <row r="30" spans="1:25" ht="91.4" customHeight="1">
      <c r="A30" s="121" t="s">
        <v>21</v>
      </c>
      <c r="B30" s="121"/>
      <c r="C30" s="121"/>
      <c r="D30" s="121"/>
      <c r="E30" s="121"/>
      <c r="F30" s="121"/>
      <c r="G30" s="121"/>
      <c r="H30" s="121"/>
      <c r="I30" s="121"/>
      <c r="J30" s="121"/>
      <c r="K30" s="121"/>
      <c r="L30" s="121"/>
      <c r="M30" s="121"/>
      <c r="N30" s="111"/>
      <c r="O30" s="107"/>
      <c r="P30" s="107"/>
      <c r="Q30" s="51"/>
    </row>
    <row r="31" spans="1:25" ht="89.25" customHeight="1">
      <c r="A31" s="121" t="s">
        <v>22</v>
      </c>
      <c r="B31" s="121"/>
      <c r="C31" s="121"/>
      <c r="D31" s="121"/>
      <c r="E31" s="121"/>
      <c r="F31" s="121"/>
      <c r="G31" s="121"/>
      <c r="H31" s="121"/>
      <c r="I31" s="121"/>
      <c r="J31" s="121"/>
      <c r="K31" s="121"/>
      <c r="L31" s="121"/>
      <c r="M31" s="121"/>
      <c r="N31" s="111"/>
      <c r="O31" s="107"/>
      <c r="P31" s="107"/>
      <c r="Q31" s="51"/>
    </row>
    <row r="32" spans="1:25">
      <c r="A32" s="55"/>
      <c r="B32" s="55"/>
      <c r="C32" s="55"/>
      <c r="D32" s="55"/>
      <c r="E32" s="55"/>
      <c r="F32" s="55"/>
      <c r="G32" s="55"/>
      <c r="H32" s="55"/>
      <c r="I32" s="55"/>
      <c r="J32" s="55"/>
      <c r="K32" s="55"/>
      <c r="L32" s="55"/>
      <c r="M32" s="55"/>
      <c r="N32" s="55"/>
      <c r="O32" s="55"/>
      <c r="P32" s="55"/>
      <c r="Q32" s="55"/>
    </row>
    <row r="33" spans="1:20">
      <c r="A33" s="56"/>
      <c r="B33" s="56"/>
      <c r="C33" s="56"/>
      <c r="D33" s="56"/>
      <c r="E33" s="56"/>
      <c r="F33" s="56"/>
      <c r="G33" s="56"/>
      <c r="H33" s="56"/>
      <c r="I33" s="56"/>
      <c r="J33" s="56"/>
      <c r="K33" s="56"/>
      <c r="L33" s="56"/>
      <c r="M33" s="56"/>
      <c r="N33" s="56"/>
      <c r="O33" s="56"/>
      <c r="P33" s="56"/>
      <c r="Q33" s="56"/>
    </row>
    <row r="34" spans="1:20">
      <c r="A34" s="55"/>
      <c r="B34" s="55"/>
      <c r="C34" s="55"/>
      <c r="D34" s="55"/>
      <c r="E34" s="55"/>
      <c r="F34" s="55"/>
      <c r="G34" s="55"/>
      <c r="H34" s="55"/>
      <c r="I34" s="55"/>
      <c r="J34" s="55"/>
      <c r="K34" s="55"/>
      <c r="L34" s="55"/>
      <c r="M34" s="55"/>
      <c r="N34" s="55"/>
      <c r="O34" s="55"/>
      <c r="P34" s="55"/>
      <c r="Q34" s="55"/>
    </row>
    <row r="35" spans="1:20">
      <c r="A35" s="31"/>
      <c r="B35" s="31"/>
      <c r="C35" s="31"/>
      <c r="D35" s="31"/>
      <c r="E35" s="31"/>
      <c r="F35" s="31"/>
      <c r="G35" s="31"/>
      <c r="H35" s="31"/>
      <c r="I35" s="31"/>
      <c r="J35" s="31"/>
      <c r="K35" s="31"/>
      <c r="L35" s="31"/>
      <c r="M35" s="31"/>
      <c r="N35" s="31"/>
      <c r="O35" s="50"/>
      <c r="P35" s="50"/>
    </row>
    <row r="36" spans="1:20" ht="15" customHeight="1">
      <c r="A36" s="31"/>
      <c r="B36" s="31"/>
      <c r="C36" s="31"/>
      <c r="D36" s="31"/>
      <c r="E36" s="31"/>
      <c r="F36" s="31"/>
      <c r="G36" s="31"/>
      <c r="H36" s="31"/>
      <c r="I36" s="34"/>
      <c r="J36" s="34"/>
      <c r="K36" s="34"/>
      <c r="L36" s="34"/>
      <c r="M36" s="34"/>
      <c r="N36" s="34"/>
    </row>
    <row r="37" spans="1:20">
      <c r="A37" s="31"/>
      <c r="B37" s="31"/>
      <c r="C37" s="31"/>
      <c r="D37" s="31"/>
      <c r="E37" s="31"/>
      <c r="F37" s="31"/>
      <c r="G37" s="31"/>
      <c r="H37" s="31"/>
      <c r="I37" s="45"/>
      <c r="J37" s="45"/>
      <c r="K37" s="45"/>
      <c r="L37" s="45"/>
      <c r="M37" s="45"/>
      <c r="N37" s="45"/>
    </row>
    <row r="38" spans="1:20">
      <c r="A38" s="31"/>
      <c r="B38" s="31"/>
      <c r="C38" s="31"/>
      <c r="D38" s="31"/>
      <c r="E38" s="31"/>
      <c r="F38" s="31"/>
      <c r="G38" s="31"/>
      <c r="H38" s="31"/>
      <c r="I38" s="45"/>
      <c r="J38" s="45"/>
      <c r="K38" s="45"/>
      <c r="L38" s="45"/>
      <c r="M38" s="45"/>
      <c r="N38" s="45"/>
    </row>
    <row r="39" spans="1:20">
      <c r="A39" s="31"/>
      <c r="B39" s="31"/>
      <c r="C39" s="31"/>
      <c r="D39" s="31"/>
      <c r="E39" s="31"/>
      <c r="F39" s="31"/>
      <c r="G39" s="31"/>
      <c r="H39" s="31"/>
      <c r="I39" s="46"/>
      <c r="J39" s="46"/>
      <c r="K39" s="46"/>
      <c r="L39" s="46"/>
      <c r="M39" s="46"/>
      <c r="N39" s="46"/>
    </row>
    <row r="40" spans="1:20">
      <c r="A40" s="31"/>
      <c r="B40" s="31"/>
      <c r="C40" s="31"/>
      <c r="D40" s="31"/>
      <c r="E40" s="31"/>
      <c r="F40" s="31"/>
      <c r="G40" s="31"/>
      <c r="H40" s="31"/>
      <c r="I40" s="45"/>
      <c r="J40" s="45"/>
      <c r="K40" s="45"/>
      <c r="L40" s="45"/>
      <c r="M40" s="45"/>
      <c r="N40" s="45"/>
    </row>
    <row r="41" spans="1:20">
      <c r="A41" s="31"/>
      <c r="B41" s="31"/>
      <c r="C41" s="31"/>
      <c r="D41" s="31"/>
      <c r="E41" s="31"/>
      <c r="F41" s="31"/>
      <c r="G41" s="31"/>
      <c r="H41" s="31"/>
      <c r="I41" s="45"/>
      <c r="J41" s="45"/>
      <c r="K41" s="45"/>
      <c r="L41" s="45"/>
      <c r="M41" s="45"/>
      <c r="N41" s="45"/>
    </row>
    <row r="42" spans="1:20" ht="15" customHeight="1">
      <c r="A42" s="30"/>
      <c r="B42" s="30"/>
      <c r="C42" s="30"/>
      <c r="D42" s="30"/>
      <c r="E42" s="30"/>
      <c r="F42" s="30"/>
      <c r="G42" s="30"/>
      <c r="H42" s="30"/>
      <c r="I42" s="46"/>
      <c r="J42" s="46"/>
      <c r="K42" s="46"/>
      <c r="L42" s="46"/>
      <c r="M42" s="46"/>
      <c r="N42" s="46"/>
      <c r="R42"/>
      <c r="S42"/>
      <c r="T42"/>
    </row>
    <row r="43" spans="1:20" ht="15" customHeight="1">
      <c r="A43" s="30"/>
      <c r="B43" s="30"/>
      <c r="C43" s="30"/>
      <c r="D43" s="30"/>
      <c r="E43" s="30"/>
      <c r="F43" s="30"/>
      <c r="G43" s="30"/>
      <c r="H43" s="30"/>
      <c r="I43" s="30"/>
      <c r="J43" s="30"/>
      <c r="K43" s="30"/>
      <c r="L43" s="46"/>
      <c r="M43" s="46"/>
      <c r="N43" s="46"/>
      <c r="O43" s="46"/>
      <c r="P43" s="46"/>
    </row>
    <row r="44" spans="1:20" customFormat="1" ht="29.25" customHeight="1">
      <c r="A44" s="112"/>
      <c r="B44" s="112"/>
      <c r="C44" s="112"/>
      <c r="D44" s="112"/>
      <c r="E44" s="112"/>
      <c r="F44" s="112"/>
      <c r="G44" s="112"/>
      <c r="H44" s="112"/>
      <c r="I44" s="112"/>
      <c r="J44" s="112"/>
      <c r="K44" s="112"/>
      <c r="L44" s="112"/>
      <c r="M44" s="112"/>
      <c r="N44" s="112"/>
      <c r="O44" s="112"/>
      <c r="P44" s="112"/>
      <c r="Q44" s="47"/>
      <c r="R44" s="2"/>
      <c r="S44" s="2"/>
      <c r="T44" s="2"/>
    </row>
    <row r="45" spans="1:20" ht="83.25" customHeight="1">
      <c r="A45" s="107"/>
      <c r="B45" s="107"/>
      <c r="C45" s="107"/>
      <c r="D45" s="107"/>
      <c r="E45" s="107"/>
      <c r="F45" s="107"/>
      <c r="G45" s="107"/>
      <c r="H45" s="107"/>
      <c r="I45" s="107"/>
      <c r="J45" s="107"/>
      <c r="K45" s="107"/>
      <c r="L45" s="107"/>
      <c r="M45" s="107"/>
      <c r="N45" s="107"/>
      <c r="O45" s="107"/>
      <c r="P45" s="107"/>
    </row>
    <row r="46" spans="1:20" ht="111" customHeight="1">
      <c r="A46" s="107"/>
      <c r="B46" s="107"/>
      <c r="C46" s="107"/>
      <c r="D46" s="107"/>
      <c r="E46" s="107"/>
      <c r="F46" s="107"/>
      <c r="G46" s="107"/>
      <c r="H46" s="107"/>
      <c r="I46" s="107"/>
      <c r="J46" s="107"/>
      <c r="K46" s="107"/>
      <c r="L46" s="107"/>
      <c r="M46" s="107"/>
      <c r="N46" s="107"/>
      <c r="O46" s="107"/>
      <c r="P46" s="107"/>
    </row>
  </sheetData>
  <mergeCells count="10">
    <mergeCell ref="A20:N20"/>
    <mergeCell ref="A29:N29"/>
    <mergeCell ref="A30:M30"/>
    <mergeCell ref="A31:M31"/>
    <mergeCell ref="A2:M2"/>
    <mergeCell ref="A3:M3"/>
    <mergeCell ref="A14:M14"/>
    <mergeCell ref="A15:M15"/>
    <mergeCell ref="A16:M16"/>
    <mergeCell ref="A19:N19"/>
  </mergeCells>
  <pageMargins left="0.7" right="0.7" top="0.75" bottom="0.75" header="0.3" footer="0.3"/>
  <pageSetup scale="58" orientation="portrait" r:id="rId1"/>
  <customProperties>
    <customPr name="EpmWorksheetKeyString_GUID" r:id="rId2"/>
  </customProperties>
  <ignoredErrors>
    <ignoredError sqref="G7:N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M58"/>
  <sheetViews>
    <sheetView view="pageBreakPreview" zoomScaleNormal="87" zoomScaleSheetLayoutView="100" workbookViewId="0">
      <selection activeCell="A42" sqref="A42:E42"/>
    </sheetView>
  </sheetViews>
  <sheetFormatPr defaultColWidth="8.84375" defaultRowHeight="15.5"/>
  <cols>
    <col min="1" max="1" width="36.765625" style="2" customWidth="1"/>
    <col min="2" max="3" width="10" style="2" customWidth="1"/>
    <col min="4" max="5" width="10" style="2" bestFit="1" customWidth="1"/>
    <col min="6" max="10" width="8.84375" style="2"/>
    <col min="11" max="11" width="9.69140625" style="2" customWidth="1"/>
    <col min="12" max="16384" width="8.84375" style="2"/>
  </cols>
  <sheetData>
    <row r="1" spans="1:6">
      <c r="B1" s="48"/>
    </row>
    <row r="2" spans="1:6">
      <c r="A2" s="122" t="s">
        <v>23</v>
      </c>
      <c r="B2" s="122"/>
      <c r="C2" s="122"/>
      <c r="D2" s="122"/>
      <c r="E2" s="122"/>
      <c r="F2" s="122"/>
    </row>
    <row r="3" spans="1:6" ht="18">
      <c r="A3" s="43"/>
      <c r="B3" s="44"/>
      <c r="C3" s="44"/>
      <c r="D3" s="44"/>
      <c r="E3" s="44"/>
    </row>
    <row r="4" spans="1:6">
      <c r="A4" s="30"/>
      <c r="B4" s="32">
        <v>2012</v>
      </c>
      <c r="C4" s="32">
        <v>2011</v>
      </c>
      <c r="D4" s="32">
        <v>2010</v>
      </c>
      <c r="E4" s="32">
        <v>2009</v>
      </c>
      <c r="F4" s="32">
        <v>2008</v>
      </c>
    </row>
    <row r="5" spans="1:6">
      <c r="A5" s="33" t="s">
        <v>24</v>
      </c>
      <c r="B5" s="34"/>
      <c r="C5" s="34"/>
      <c r="D5" s="34"/>
      <c r="E5" s="34"/>
      <c r="F5" s="34"/>
    </row>
    <row r="6" spans="1:6">
      <c r="A6" s="31" t="s">
        <v>25</v>
      </c>
      <c r="B6" s="37">
        <v>161678</v>
      </c>
      <c r="C6" s="37">
        <v>151683</v>
      </c>
      <c r="D6" s="37">
        <v>143391</v>
      </c>
      <c r="E6" s="37">
        <v>162385</v>
      </c>
      <c r="F6" s="37">
        <v>218939</v>
      </c>
    </row>
    <row r="7" spans="1:6">
      <c r="A7" s="31" t="s">
        <v>26</v>
      </c>
      <c r="B7" s="37">
        <v>10573</v>
      </c>
      <c r="C7" s="37">
        <v>10502</v>
      </c>
      <c r="D7" s="37">
        <v>10376</v>
      </c>
      <c r="E7" s="37">
        <v>11406</v>
      </c>
      <c r="F7" s="37">
        <v>16502</v>
      </c>
    </row>
    <row r="8" spans="1:6">
      <c r="A8" s="31" t="s">
        <v>27</v>
      </c>
      <c r="B8" s="38">
        <f t="shared" ref="B8:F8" si="0">SUM(B6:B7)</f>
        <v>172251</v>
      </c>
      <c r="C8" s="38">
        <f t="shared" si="0"/>
        <v>162185</v>
      </c>
      <c r="D8" s="38">
        <f t="shared" si="0"/>
        <v>153767</v>
      </c>
      <c r="E8" s="38">
        <f t="shared" si="0"/>
        <v>173791</v>
      </c>
      <c r="F8" s="38">
        <f t="shared" si="0"/>
        <v>235441</v>
      </c>
    </row>
    <row r="9" spans="1:6">
      <c r="A9" s="31"/>
      <c r="B9" s="35"/>
      <c r="C9" s="35"/>
      <c r="D9" s="35"/>
      <c r="E9" s="35"/>
      <c r="F9" s="35"/>
    </row>
    <row r="10" spans="1:6">
      <c r="A10" s="33" t="s">
        <v>28</v>
      </c>
      <c r="B10" s="35"/>
      <c r="C10" s="35"/>
      <c r="D10" s="35"/>
      <c r="E10" s="35"/>
      <c r="F10" s="35"/>
    </row>
    <row r="11" spans="1:6">
      <c r="A11" s="31" t="s">
        <v>29</v>
      </c>
      <c r="B11" s="37">
        <v>37027</v>
      </c>
      <c r="C11" s="37">
        <v>39334</v>
      </c>
      <c r="D11" s="37">
        <v>37378</v>
      </c>
      <c r="E11" s="37">
        <v>36444</v>
      </c>
      <c r="F11" s="37">
        <v>40725</v>
      </c>
    </row>
    <row r="12" spans="1:6">
      <c r="A12" s="31" t="s">
        <v>30</v>
      </c>
      <c r="B12" s="37">
        <v>6000</v>
      </c>
      <c r="C12" s="37">
        <v>5006</v>
      </c>
      <c r="D12" s="37">
        <v>3810</v>
      </c>
      <c r="E12" s="37">
        <v>3560</v>
      </c>
      <c r="F12" s="37">
        <v>4317</v>
      </c>
    </row>
    <row r="13" spans="1:6">
      <c r="A13" s="31" t="s">
        <v>31</v>
      </c>
      <c r="B13" s="38">
        <f t="shared" ref="B13:F13" si="1">SUM(B11:B12)</f>
        <v>43027</v>
      </c>
      <c r="C13" s="38">
        <f t="shared" si="1"/>
        <v>44340</v>
      </c>
      <c r="D13" s="38">
        <f t="shared" si="1"/>
        <v>41188</v>
      </c>
      <c r="E13" s="38">
        <f t="shared" si="1"/>
        <v>40004</v>
      </c>
      <c r="F13" s="38">
        <f t="shared" si="1"/>
        <v>45042</v>
      </c>
    </row>
    <row r="14" spans="1:6">
      <c r="A14" s="31"/>
      <c r="B14" s="35"/>
      <c r="C14" s="35"/>
      <c r="D14" s="35"/>
      <c r="E14" s="35"/>
      <c r="F14" s="35"/>
    </row>
    <row r="15" spans="1:6">
      <c r="A15" s="33" t="s">
        <v>32</v>
      </c>
      <c r="B15" s="35"/>
      <c r="C15" s="35"/>
      <c r="D15" s="35"/>
      <c r="E15" s="35"/>
      <c r="F15" s="35"/>
    </row>
    <row r="16" spans="1:6" ht="15" customHeight="1">
      <c r="A16" s="31" t="s">
        <v>33</v>
      </c>
      <c r="B16" s="37">
        <v>10642</v>
      </c>
      <c r="C16" s="37">
        <v>10401</v>
      </c>
      <c r="D16" s="37">
        <v>11405</v>
      </c>
      <c r="E16" s="37">
        <v>13105</v>
      </c>
      <c r="F16" s="37">
        <v>14654</v>
      </c>
    </row>
    <row r="17" spans="1:6" ht="15" customHeight="1">
      <c r="A17" s="31" t="s">
        <v>30</v>
      </c>
      <c r="B17" s="37">
        <v>13839</v>
      </c>
      <c r="C17" s="37">
        <v>11015</v>
      </c>
      <c r="D17" s="37">
        <v>9582</v>
      </c>
      <c r="E17" s="37">
        <v>9884</v>
      </c>
      <c r="F17" s="37">
        <v>10595</v>
      </c>
    </row>
    <row r="18" spans="1:6" ht="15" customHeight="1">
      <c r="A18" s="31" t="s">
        <v>34</v>
      </c>
      <c r="B18" s="38">
        <f t="shared" ref="B18:F18" si="2">SUM(B16:B17)</f>
        <v>24481</v>
      </c>
      <c r="C18" s="38">
        <f t="shared" si="2"/>
        <v>21416</v>
      </c>
      <c r="D18" s="38">
        <f t="shared" si="2"/>
        <v>20987</v>
      </c>
      <c r="E18" s="38">
        <f t="shared" si="2"/>
        <v>22989</v>
      </c>
      <c r="F18" s="38">
        <f t="shared" si="2"/>
        <v>25249</v>
      </c>
    </row>
    <row r="19" spans="1:6">
      <c r="A19" s="31"/>
      <c r="B19" s="31"/>
      <c r="C19" s="31"/>
      <c r="D19" s="31"/>
      <c r="E19" s="31"/>
      <c r="F19" s="31"/>
    </row>
    <row r="20" spans="1:6" ht="15" customHeight="1">
      <c r="A20" s="33" t="s">
        <v>35</v>
      </c>
      <c r="B20" s="39">
        <v>10090</v>
      </c>
      <c r="C20" s="39">
        <v>7247</v>
      </c>
      <c r="D20" s="39">
        <v>6168</v>
      </c>
      <c r="E20" s="39">
        <v>5850</v>
      </c>
      <c r="F20" s="39">
        <v>8037</v>
      </c>
    </row>
    <row r="21" spans="1:6" ht="15" customHeight="1">
      <c r="A21" s="31"/>
      <c r="B21" s="31"/>
      <c r="C21" s="31"/>
      <c r="D21" s="31"/>
      <c r="E21" s="31"/>
      <c r="F21" s="31"/>
    </row>
    <row r="22" spans="1:6" ht="16" thickBot="1">
      <c r="A22" s="31" t="s">
        <v>36</v>
      </c>
      <c r="B22" s="40">
        <f t="shared" ref="B22:F22" si="3">B8+B13+B18+B20</f>
        <v>249849</v>
      </c>
      <c r="C22" s="40">
        <f t="shared" si="3"/>
        <v>235188</v>
      </c>
      <c r="D22" s="40">
        <f t="shared" si="3"/>
        <v>222110</v>
      </c>
      <c r="E22" s="40">
        <f t="shared" si="3"/>
        <v>242634</v>
      </c>
      <c r="F22" s="40">
        <f t="shared" si="3"/>
        <v>313769</v>
      </c>
    </row>
    <row r="23" spans="1:6" ht="16" thickTop="1">
      <c r="A23" s="30"/>
      <c r="B23" s="30"/>
      <c r="C23" s="30"/>
      <c r="D23" s="30"/>
      <c r="E23" s="30"/>
    </row>
    <row r="24" spans="1:6">
      <c r="A24" s="33" t="s">
        <v>37</v>
      </c>
      <c r="B24" s="33"/>
      <c r="C24" s="33"/>
      <c r="D24" s="30"/>
      <c r="E24" s="30"/>
    </row>
    <row r="25" spans="1:6" ht="69.75" customHeight="1">
      <c r="A25" s="121" t="s">
        <v>38</v>
      </c>
      <c r="B25" s="130"/>
      <c r="C25" s="130"/>
      <c r="D25" s="130"/>
      <c r="E25" s="130"/>
    </row>
    <row r="26" spans="1:6">
      <c r="A26" s="36" t="s">
        <v>39</v>
      </c>
      <c r="B26" s="36"/>
      <c r="C26" s="36"/>
      <c r="D26" s="30"/>
      <c r="E26" s="30"/>
    </row>
    <row r="27" spans="1:6" ht="13" customHeight="1">
      <c r="A27" s="130"/>
      <c r="B27" s="130"/>
      <c r="C27" s="130"/>
      <c r="D27" s="130"/>
      <c r="E27" s="130"/>
    </row>
    <row r="28" spans="1:6" ht="18" customHeight="1">
      <c r="A28" s="113"/>
      <c r="B28" s="113"/>
      <c r="C28" s="113"/>
      <c r="D28" s="113"/>
      <c r="E28" s="113"/>
    </row>
    <row r="29" spans="1:6">
      <c r="B29" s="48"/>
    </row>
    <row r="30" spans="1:6" ht="18">
      <c r="A30" s="119" t="s">
        <v>40</v>
      </c>
      <c r="B30" s="119"/>
      <c r="C30" s="119"/>
      <c r="D30" s="119"/>
      <c r="E30" s="119"/>
      <c r="F30" s="119"/>
    </row>
    <row r="31" spans="1:6">
      <c r="A31" s="119" t="s">
        <v>15</v>
      </c>
      <c r="B31" s="119"/>
      <c r="C31" s="119"/>
      <c r="D31" s="119"/>
      <c r="E31" s="119"/>
      <c r="F31" s="119"/>
    </row>
    <row r="32" spans="1:6">
      <c r="A32" s="49"/>
      <c r="B32" s="49"/>
      <c r="C32" s="49"/>
      <c r="D32" s="50"/>
      <c r="E32" s="50"/>
      <c r="F32" s="51"/>
    </row>
    <row r="33" spans="1:13" ht="15" customHeight="1">
      <c r="A33" s="49"/>
      <c r="B33" s="52">
        <v>2012</v>
      </c>
      <c r="C33" s="52">
        <v>2011</v>
      </c>
      <c r="D33" s="52">
        <v>2010</v>
      </c>
      <c r="E33" s="52">
        <v>2009</v>
      </c>
      <c r="F33" s="52">
        <v>2008</v>
      </c>
      <c r="G33" s="53"/>
    </row>
    <row r="34" spans="1:13">
      <c r="A34" s="49" t="s">
        <v>16</v>
      </c>
      <c r="B34" s="58">
        <v>299.38400000000001</v>
      </c>
      <c r="C34" s="58">
        <v>289.875</v>
      </c>
      <c r="D34" s="58">
        <v>278.50799999999998</v>
      </c>
      <c r="E34" s="58">
        <v>325.53500000000003</v>
      </c>
      <c r="F34" s="58">
        <v>525.95699999999999</v>
      </c>
      <c r="G34" s="54"/>
    </row>
    <row r="35" spans="1:13">
      <c r="A35" s="49" t="s">
        <v>17</v>
      </c>
      <c r="B35" s="59">
        <v>161.30000000000001</v>
      </c>
      <c r="C35" s="59">
        <v>150.9</v>
      </c>
      <c r="D35" s="59">
        <v>142.69999999999999</v>
      </c>
      <c r="E35" s="59">
        <v>162</v>
      </c>
      <c r="F35" s="59">
        <v>218.2</v>
      </c>
      <c r="G35" s="54"/>
    </row>
    <row r="36" spans="1:13">
      <c r="A36" s="49"/>
      <c r="B36" s="60">
        <f t="shared" ref="B36:F36" si="4">B35/B34</f>
        <v>0.53877294711808243</v>
      </c>
      <c r="C36" s="60">
        <f t="shared" si="4"/>
        <v>0.5205692108667529</v>
      </c>
      <c r="D36" s="60">
        <f t="shared" si="4"/>
        <v>0.51237307366395224</v>
      </c>
      <c r="E36" s="60">
        <f t="shared" si="4"/>
        <v>0.49764234260524975</v>
      </c>
      <c r="F36" s="60">
        <f t="shared" si="4"/>
        <v>0.41486281197892599</v>
      </c>
      <c r="G36" s="51"/>
    </row>
    <row r="37" spans="1:13">
      <c r="A37" s="49" t="s">
        <v>18</v>
      </c>
      <c r="B37" s="59">
        <v>300.39999999999998</v>
      </c>
      <c r="C37" s="59">
        <v>328.5</v>
      </c>
      <c r="D37" s="59">
        <v>344.8</v>
      </c>
      <c r="E37" s="59">
        <v>368</v>
      </c>
      <c r="F37" s="59">
        <v>459.4</v>
      </c>
      <c r="G37" s="129"/>
      <c r="H37" s="129"/>
      <c r="I37" s="129"/>
      <c r="J37"/>
      <c r="K37"/>
      <c r="L37"/>
      <c r="M37"/>
    </row>
    <row r="38" spans="1:13">
      <c r="A38" s="49" t="s">
        <v>19</v>
      </c>
      <c r="B38" s="59">
        <v>36.200000000000003</v>
      </c>
      <c r="C38" s="59">
        <v>39.9</v>
      </c>
      <c r="D38" s="59">
        <v>38.4</v>
      </c>
      <c r="E38" s="59">
        <v>37.799999999999997</v>
      </c>
      <c r="F38" s="59">
        <v>41.2</v>
      </c>
      <c r="G38" s="129"/>
      <c r="H38" s="129"/>
      <c r="I38" s="129"/>
    </row>
    <row r="39" spans="1:13" ht="15" customHeight="1">
      <c r="A39" s="109"/>
      <c r="B39" s="57">
        <f t="shared" ref="B39:F39" si="5">B38/B37</f>
        <v>0.12050599201065249</v>
      </c>
      <c r="C39" s="57">
        <f t="shared" si="5"/>
        <v>0.12146118721461187</v>
      </c>
      <c r="D39" s="57">
        <f t="shared" si="5"/>
        <v>0.11136890951276102</v>
      </c>
      <c r="E39" s="57">
        <f t="shared" si="5"/>
        <v>0.10271739130434782</v>
      </c>
      <c r="F39" s="57">
        <f t="shared" si="5"/>
        <v>8.968219416630388E-2</v>
      </c>
      <c r="G39" s="51"/>
    </row>
    <row r="40" spans="1:13" customFormat="1" ht="31" customHeight="1">
      <c r="A40" s="120" t="s">
        <v>41</v>
      </c>
      <c r="B40" s="120"/>
      <c r="C40" s="120"/>
      <c r="D40" s="120"/>
      <c r="E40" s="120"/>
      <c r="F40" s="51"/>
    </row>
    <row r="41" spans="1:13" ht="98.25" customHeight="1">
      <c r="A41" s="121" t="s">
        <v>42</v>
      </c>
      <c r="B41" s="121"/>
      <c r="C41" s="121"/>
      <c r="D41" s="121"/>
      <c r="E41" s="121"/>
      <c r="F41" s="51"/>
    </row>
    <row r="42" spans="1:13" ht="138" customHeight="1">
      <c r="A42" s="121" t="s">
        <v>43</v>
      </c>
      <c r="B42" s="121"/>
      <c r="C42" s="121"/>
      <c r="D42" s="121"/>
      <c r="E42" s="121"/>
      <c r="F42" s="51"/>
    </row>
    <row r="43" spans="1:13">
      <c r="A43" s="107"/>
      <c r="B43" s="107"/>
      <c r="C43" s="107"/>
      <c r="D43" s="107"/>
      <c r="E43" s="107"/>
      <c r="F43" s="51"/>
    </row>
    <row r="44" spans="1:13">
      <c r="A44" s="119"/>
      <c r="B44" s="119"/>
      <c r="C44" s="119"/>
      <c r="D44" s="119"/>
      <c r="E44" s="119"/>
      <c r="F44" s="119"/>
    </row>
    <row r="45" spans="1:13">
      <c r="A45" s="127"/>
      <c r="B45" s="127"/>
      <c r="C45" s="127"/>
      <c r="D45" s="127"/>
      <c r="E45" s="127"/>
      <c r="F45" s="127"/>
    </row>
    <row r="46" spans="1:13">
      <c r="A46" s="119"/>
      <c r="B46" s="119"/>
      <c r="C46" s="119"/>
      <c r="D46" s="119"/>
      <c r="E46" s="119"/>
      <c r="F46" s="119"/>
    </row>
    <row r="47" spans="1:13">
      <c r="A47" s="31"/>
      <c r="B47" s="31"/>
      <c r="C47" s="31"/>
      <c r="D47" s="113"/>
      <c r="E47" s="113"/>
    </row>
    <row r="48" spans="1:13" ht="15" customHeight="1">
      <c r="A48" s="31"/>
      <c r="B48" s="34"/>
      <c r="C48" s="34"/>
    </row>
    <row r="49" spans="1:6">
      <c r="A49" s="31"/>
      <c r="B49" s="45"/>
      <c r="C49" s="45"/>
    </row>
    <row r="50" spans="1:6">
      <c r="A50" s="31"/>
      <c r="B50" s="45"/>
      <c r="C50" s="45"/>
    </row>
    <row r="51" spans="1:6">
      <c r="A51" s="31"/>
      <c r="B51" s="46"/>
      <c r="C51" s="46"/>
    </row>
    <row r="52" spans="1:6">
      <c r="A52" s="31"/>
      <c r="B52" s="45"/>
      <c r="C52" s="45"/>
    </row>
    <row r="53" spans="1:6">
      <c r="A53" s="31"/>
      <c r="B53" s="45"/>
      <c r="C53" s="45"/>
    </row>
    <row r="54" spans="1:6" ht="15" customHeight="1">
      <c r="A54" s="30"/>
      <c r="B54" s="46"/>
      <c r="C54" s="46"/>
    </row>
    <row r="55" spans="1:6" ht="15" customHeight="1">
      <c r="A55" s="30"/>
      <c r="B55" s="46"/>
      <c r="C55" s="46"/>
      <c r="D55" s="46"/>
      <c r="E55" s="46"/>
    </row>
    <row r="56" spans="1:6" customFormat="1" ht="29.25" customHeight="1">
      <c r="A56" s="128"/>
      <c r="B56" s="128"/>
      <c r="C56" s="128"/>
      <c r="D56" s="128"/>
      <c r="E56" s="128"/>
      <c r="F56" s="47"/>
    </row>
    <row r="57" spans="1:6" ht="83.25" customHeight="1">
      <c r="A57" s="121"/>
      <c r="B57" s="130"/>
      <c r="C57" s="130"/>
      <c r="D57" s="130"/>
      <c r="E57" s="130"/>
    </row>
    <row r="58" spans="1:6" ht="111" customHeight="1">
      <c r="A58" s="121"/>
      <c r="B58" s="121"/>
      <c r="C58" s="121"/>
      <c r="D58" s="121"/>
      <c r="E58" s="121"/>
    </row>
  </sheetData>
  <mergeCells count="15">
    <mergeCell ref="G37:I38"/>
    <mergeCell ref="A25:E25"/>
    <mergeCell ref="A27:E27"/>
    <mergeCell ref="A57:E57"/>
    <mergeCell ref="A41:E41"/>
    <mergeCell ref="A42:E42"/>
    <mergeCell ref="A58:E58"/>
    <mergeCell ref="A2:F2"/>
    <mergeCell ref="A44:F44"/>
    <mergeCell ref="A45:F45"/>
    <mergeCell ref="A46:F46"/>
    <mergeCell ref="A30:F30"/>
    <mergeCell ref="A31:F31"/>
    <mergeCell ref="A40:E40"/>
    <mergeCell ref="A56:E56"/>
  </mergeCells>
  <phoneticPr fontId="14" type="noConversion"/>
  <printOptions horizontalCentered="1"/>
  <pageMargins left="0.5" right="0.5" top="0.5" bottom="0.5" header="0.5" footer="0.5"/>
  <pageSetup scale="77" orientation="portrait" r:id="rId1"/>
  <headerFooter alignWithMargins="0">
    <oddFooter>&amp;R&amp;D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3">
    <pageSetUpPr fitToPage="1"/>
  </sheetPr>
  <dimension ref="A1:H52"/>
  <sheetViews>
    <sheetView showGridLines="0" defaultGridColor="0" colorId="22" zoomScale="87" zoomScaleNormal="87" workbookViewId="0">
      <selection activeCell="F35" sqref="F35"/>
    </sheetView>
  </sheetViews>
  <sheetFormatPr defaultColWidth="12.69140625" defaultRowHeight="15.5"/>
  <cols>
    <col min="1" max="1" width="2.69140625" customWidth="1"/>
    <col min="2" max="2" width="31.4609375" bestFit="1" customWidth="1"/>
  </cols>
  <sheetData>
    <row r="1" spans="1:8" ht="18">
      <c r="A1" s="26" t="s">
        <v>44</v>
      </c>
      <c r="B1" s="5"/>
      <c r="C1" s="5"/>
      <c r="D1" s="5"/>
      <c r="E1" s="5"/>
      <c r="F1" s="5"/>
      <c r="G1" s="5"/>
      <c r="H1" s="5"/>
    </row>
    <row r="2" spans="1:8" ht="18">
      <c r="A2" s="6" t="s">
        <v>45</v>
      </c>
      <c r="B2" s="5"/>
      <c r="C2" s="5"/>
      <c r="D2" s="5"/>
      <c r="E2" s="5"/>
      <c r="F2" s="5"/>
      <c r="G2" s="5"/>
      <c r="H2" s="5"/>
    </row>
    <row r="3" spans="1:8">
      <c r="A3" s="5"/>
      <c r="B3" s="5"/>
      <c r="C3" s="5"/>
      <c r="D3" s="5"/>
      <c r="E3" s="5"/>
      <c r="F3" s="5"/>
      <c r="G3" s="5"/>
      <c r="H3" s="5"/>
    </row>
    <row r="4" spans="1:8">
      <c r="D4" s="29">
        <v>2007</v>
      </c>
      <c r="E4" s="29">
        <v>2006</v>
      </c>
      <c r="F4" s="29">
        <v>2005</v>
      </c>
      <c r="G4" s="29">
        <v>2004</v>
      </c>
      <c r="H4" s="29">
        <v>2003</v>
      </c>
    </row>
    <row r="5" spans="1:8">
      <c r="B5" s="27" t="s">
        <v>46</v>
      </c>
      <c r="D5" s="41">
        <v>251.8</v>
      </c>
      <c r="E5" s="41">
        <v>268.39999999999998</v>
      </c>
      <c r="F5" s="41">
        <v>253.4</v>
      </c>
      <c r="G5" s="41">
        <v>243.2</v>
      </c>
      <c r="H5" s="41">
        <v>227.1</v>
      </c>
    </row>
    <row r="6" spans="1:8">
      <c r="B6" s="27" t="s">
        <v>47</v>
      </c>
      <c r="D6" s="41">
        <v>38.9</v>
      </c>
      <c r="E6" s="41">
        <v>33.799999999999997</v>
      </c>
      <c r="F6" s="41">
        <v>29.5</v>
      </c>
      <c r="G6" s="41">
        <v>24.6</v>
      </c>
      <c r="H6" s="41">
        <v>26</v>
      </c>
    </row>
    <row r="7" spans="1:8">
      <c r="B7" s="27" t="s">
        <v>48</v>
      </c>
      <c r="D7" s="41">
        <v>13.8</v>
      </c>
      <c r="E7" s="41">
        <v>13.3</v>
      </c>
      <c r="F7" s="41">
        <v>11.4</v>
      </c>
      <c r="G7" s="41">
        <v>10.3</v>
      </c>
      <c r="H7" s="41">
        <v>10.4</v>
      </c>
    </row>
    <row r="8" spans="1:8">
      <c r="B8" s="27" t="s">
        <v>49</v>
      </c>
      <c r="D8" s="41">
        <v>14.8</v>
      </c>
      <c r="E8" s="41">
        <v>13.5</v>
      </c>
      <c r="F8" s="41">
        <v>11.7</v>
      </c>
      <c r="G8" s="41">
        <v>11.2</v>
      </c>
      <c r="H8" s="41">
        <v>9.8000000000000007</v>
      </c>
    </row>
    <row r="9" spans="1:8">
      <c r="B9" s="27" t="s">
        <v>50</v>
      </c>
      <c r="D9" s="41">
        <v>18.5</v>
      </c>
      <c r="E9" s="41">
        <v>15</v>
      </c>
      <c r="F9" s="41">
        <v>11.2</v>
      </c>
      <c r="G9" s="41">
        <v>9.3000000000000007</v>
      </c>
      <c r="H9" s="41">
        <v>8.3000000000000007</v>
      </c>
    </row>
    <row r="10" spans="1:8" ht="16" thickBot="1">
      <c r="B10" s="28" t="s">
        <v>51</v>
      </c>
      <c r="D10" s="42">
        <v>337.8</v>
      </c>
      <c r="E10" s="42">
        <v>344</v>
      </c>
      <c r="F10" s="42">
        <v>317.2</v>
      </c>
      <c r="G10" s="42">
        <v>298.60000000000002</v>
      </c>
      <c r="H10" s="42">
        <v>281.60000000000002</v>
      </c>
    </row>
    <row r="11" spans="1:8" ht="16" thickTop="1"/>
    <row r="12" spans="1:8" ht="68.25" customHeight="1">
      <c r="A12" s="25" t="s">
        <v>52</v>
      </c>
      <c r="B12" s="131" t="s">
        <v>53</v>
      </c>
      <c r="C12" s="132"/>
      <c r="D12" s="132"/>
      <c r="E12" s="132"/>
      <c r="F12" s="132"/>
      <c r="G12" s="132"/>
      <c r="H12" s="132"/>
    </row>
    <row r="13" spans="1:8" ht="32.25" customHeight="1">
      <c r="A13" s="25" t="s">
        <v>54</v>
      </c>
      <c r="B13" s="133" t="s">
        <v>55</v>
      </c>
      <c r="C13" s="132"/>
      <c r="D13" s="132"/>
      <c r="E13" s="132"/>
      <c r="F13" s="132"/>
      <c r="G13" s="132"/>
      <c r="H13" s="132"/>
    </row>
    <row r="15" spans="1:8">
      <c r="B15" t="s">
        <v>56</v>
      </c>
    </row>
    <row r="17" spans="1:8" ht="18">
      <c r="A17" s="26" t="s">
        <v>57</v>
      </c>
      <c r="B17" s="5"/>
      <c r="C17" s="5"/>
      <c r="D17" s="5"/>
      <c r="E17" s="5"/>
      <c r="F17" s="5"/>
      <c r="G17" s="5"/>
      <c r="H17" s="5"/>
    </row>
    <row r="18" spans="1:8" ht="18">
      <c r="A18" s="6" t="s">
        <v>58</v>
      </c>
      <c r="B18" s="5"/>
      <c r="C18" s="5"/>
      <c r="D18" s="5"/>
      <c r="E18" s="5"/>
      <c r="F18" s="5"/>
      <c r="G18" s="5"/>
      <c r="H18" s="5"/>
    </row>
    <row r="20" spans="1:8">
      <c r="D20" s="29">
        <v>2007</v>
      </c>
      <c r="E20" s="29">
        <v>2006</v>
      </c>
      <c r="F20" s="29">
        <v>2005</v>
      </c>
      <c r="G20" s="29">
        <v>2004</v>
      </c>
      <c r="H20" s="29">
        <v>2003</v>
      </c>
    </row>
    <row r="21" spans="1:8">
      <c r="B21" s="27" t="s">
        <v>59</v>
      </c>
      <c r="D21" s="41">
        <v>516.1</v>
      </c>
      <c r="E21" s="41">
        <v>543</v>
      </c>
      <c r="F21" s="41">
        <v>517.6</v>
      </c>
      <c r="G21" s="41">
        <v>494</v>
      </c>
      <c r="H21" s="41">
        <v>461.2</v>
      </c>
    </row>
    <row r="22" spans="1:8">
      <c r="B22" s="27" t="s">
        <v>47</v>
      </c>
      <c r="D22" s="41">
        <v>403</v>
      </c>
      <c r="E22" s="41">
        <v>376.8</v>
      </c>
      <c r="F22" s="41">
        <v>350.7</v>
      </c>
      <c r="G22" s="41">
        <v>337.1</v>
      </c>
      <c r="H22" s="41">
        <v>323.10000000000002</v>
      </c>
    </row>
    <row r="24" spans="1:8">
      <c r="A24" s="25" t="s">
        <v>52</v>
      </c>
      <c r="B24" s="135" t="s">
        <v>60</v>
      </c>
      <c r="C24" s="136"/>
      <c r="D24" s="136"/>
      <c r="E24" s="136"/>
      <c r="F24" s="136"/>
      <c r="G24" s="136"/>
      <c r="H24" s="136"/>
    </row>
    <row r="25" spans="1:8" ht="67" customHeight="1">
      <c r="A25" s="25" t="s">
        <v>54</v>
      </c>
      <c r="B25" s="133" t="s">
        <v>61</v>
      </c>
      <c r="C25" s="132"/>
      <c r="D25" s="132"/>
      <c r="E25" s="132"/>
      <c r="F25" s="132"/>
      <c r="G25" s="132"/>
      <c r="H25" s="132"/>
    </row>
    <row r="26" spans="1:8" ht="26.25" customHeight="1">
      <c r="A26" s="128" t="s">
        <v>62</v>
      </c>
      <c r="B26" s="134"/>
      <c r="C26" s="134"/>
      <c r="D26" s="134"/>
      <c r="E26" s="134"/>
      <c r="F26" s="134"/>
      <c r="G26" s="134"/>
      <c r="H26" s="134"/>
    </row>
    <row r="33" spans="2:6">
      <c r="B33" s="32">
        <v>2007</v>
      </c>
      <c r="F33" s="32">
        <v>2007</v>
      </c>
    </row>
    <row r="34" spans="2:6">
      <c r="B34" s="34"/>
      <c r="F34" s="45">
        <v>516.1</v>
      </c>
    </row>
    <row r="35" spans="2:6">
      <c r="B35" s="37">
        <v>251772</v>
      </c>
      <c r="F35" s="45">
        <v>387.9</v>
      </c>
    </row>
    <row r="36" spans="2:6">
      <c r="B36" s="37">
        <v>14779</v>
      </c>
    </row>
    <row r="37" spans="2:6">
      <c r="B37" s="38">
        <f>SUM(B35:B36)</f>
        <v>266551</v>
      </c>
    </row>
    <row r="38" spans="2:6">
      <c r="B38" s="35"/>
    </row>
    <row r="39" spans="2:6">
      <c r="B39" s="35"/>
    </row>
    <row r="40" spans="2:6">
      <c r="B40" s="37">
        <v>38866</v>
      </c>
    </row>
    <row r="41" spans="2:6">
      <c r="B41" s="37">
        <v>3436</v>
      </c>
    </row>
    <row r="42" spans="2:6">
      <c r="B42" s="38">
        <f>SUM(B40:B41)</f>
        <v>42302</v>
      </c>
    </row>
    <row r="43" spans="2:6">
      <c r="B43" s="35"/>
    </row>
    <row r="44" spans="2:6">
      <c r="B44" s="35"/>
    </row>
    <row r="45" spans="2:6">
      <c r="B45" s="37">
        <v>13765</v>
      </c>
    </row>
    <row r="46" spans="2:6">
      <c r="B46" s="37">
        <v>9689</v>
      </c>
    </row>
    <row r="47" spans="2:6">
      <c r="B47" s="38">
        <f>SUM(B45:B46)</f>
        <v>23454</v>
      </c>
    </row>
    <row r="48" spans="2:6">
      <c r="B48" s="31"/>
    </row>
    <row r="49" spans="2:2">
      <c r="B49" s="39">
        <v>5467</v>
      </c>
    </row>
    <row r="50" spans="2:2">
      <c r="B50" s="31"/>
    </row>
    <row r="51" spans="2:2" ht="16" thickBot="1">
      <c r="B51" s="40">
        <f>B37+B42+B47+B49</f>
        <v>337774</v>
      </c>
    </row>
    <row r="52" spans="2:2" ht="16" thickTop="1"/>
  </sheetData>
  <mergeCells count="5">
    <mergeCell ref="B12:H12"/>
    <mergeCell ref="B13:H13"/>
    <mergeCell ref="B25:H25"/>
    <mergeCell ref="A26:H26"/>
    <mergeCell ref="B24:H24"/>
  </mergeCells>
  <phoneticPr fontId="0" type="noConversion"/>
  <printOptions horizontalCentered="1" verticalCentered="1"/>
  <pageMargins left="0.5" right="0.5" top="0.5" bottom="0.5" header="0.5" footer="0.5"/>
  <pageSetup scale="97" orientation="landscape" r:id="rId1"/>
  <headerFooter alignWithMargins="0">
    <oddFooter>&amp;R&amp;D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pageSetUpPr fitToPage="1"/>
  </sheetPr>
  <dimension ref="A1:O52"/>
  <sheetViews>
    <sheetView zoomScale="87" zoomScaleNormal="87" workbookViewId="0">
      <selection activeCell="F49" sqref="F49"/>
    </sheetView>
  </sheetViews>
  <sheetFormatPr defaultColWidth="8.84375" defaultRowHeight="15.5"/>
  <cols>
    <col min="1" max="1" width="12.69140625" style="2" customWidth="1"/>
    <col min="2" max="2" width="24.765625" style="2" customWidth="1"/>
    <col min="3" max="4" width="8.765625" style="2" customWidth="1"/>
    <col min="5" max="6" width="8.765625" style="2" bestFit="1" customWidth="1"/>
    <col min="7" max="9" width="8.07421875" style="2" customWidth="1"/>
    <col min="10" max="15" width="8.07421875" style="2" bestFit="1" customWidth="1"/>
    <col min="16" max="16384" width="8.84375" style="2"/>
  </cols>
  <sheetData>
    <row r="1" spans="1:15" ht="18">
      <c r="A1" s="26" t="s">
        <v>63</v>
      </c>
      <c r="B1" s="7"/>
      <c r="C1" s="7"/>
      <c r="D1" s="7"/>
      <c r="E1" s="7"/>
      <c r="F1" s="7"/>
      <c r="G1" s="7"/>
      <c r="H1" s="7"/>
      <c r="I1" s="7"/>
      <c r="J1" s="7"/>
      <c r="K1" s="7"/>
      <c r="L1" s="7"/>
      <c r="M1" s="7"/>
      <c r="N1" s="1"/>
      <c r="O1" s="1"/>
    </row>
    <row r="2" spans="1:15">
      <c r="A2" s="1" t="s">
        <v>64</v>
      </c>
      <c r="B2" s="1"/>
      <c r="C2" s="1"/>
      <c r="D2" s="1"/>
      <c r="E2" s="1"/>
      <c r="F2" s="1"/>
      <c r="G2" s="1"/>
      <c r="H2" s="1"/>
      <c r="I2" s="1"/>
      <c r="J2" s="1"/>
      <c r="K2" s="1"/>
      <c r="L2" s="1"/>
      <c r="M2" s="1"/>
      <c r="N2" s="1"/>
      <c r="O2" s="1"/>
    </row>
    <row r="4" spans="1:15">
      <c r="A4" s="8" t="s">
        <v>65</v>
      </c>
      <c r="C4" s="9">
        <v>2003</v>
      </c>
      <c r="D4" s="9">
        <v>2002</v>
      </c>
      <c r="E4" s="9">
        <v>2001</v>
      </c>
      <c r="F4" s="9">
        <v>2000</v>
      </c>
      <c r="G4" s="10">
        <v>1999</v>
      </c>
      <c r="H4" s="10">
        <v>1998</v>
      </c>
      <c r="I4" s="10">
        <v>1997</v>
      </c>
      <c r="J4" s="10">
        <v>1996</v>
      </c>
      <c r="K4" s="10">
        <v>1995</v>
      </c>
      <c r="L4" s="10">
        <v>1994</v>
      </c>
      <c r="M4" s="10">
        <v>1993</v>
      </c>
      <c r="N4" s="10">
        <v>1992</v>
      </c>
      <c r="O4" s="10">
        <v>1991</v>
      </c>
    </row>
    <row r="5" spans="1:15">
      <c r="B5" s="2" t="s">
        <v>66</v>
      </c>
      <c r="C5" s="11">
        <v>495436</v>
      </c>
      <c r="D5" s="11">
        <v>474955</v>
      </c>
      <c r="E5" s="4">
        <v>422787</v>
      </c>
      <c r="F5" s="114">
        <v>366247</v>
      </c>
      <c r="G5" s="12">
        <v>297849</v>
      </c>
      <c r="H5" s="3">
        <v>246214</v>
      </c>
      <c r="I5" s="3">
        <v>205407</v>
      </c>
      <c r="J5" s="3">
        <v>178521</v>
      </c>
      <c r="K5" s="3">
        <v>163060</v>
      </c>
      <c r="L5" s="3">
        <v>150419</v>
      </c>
      <c r="M5" s="3">
        <v>132820</v>
      </c>
      <c r="N5" s="3">
        <v>111861</v>
      </c>
      <c r="O5" s="3">
        <v>100705</v>
      </c>
    </row>
    <row r="6" spans="1:15">
      <c r="B6" s="2" t="s">
        <v>67</v>
      </c>
      <c r="C6" s="11">
        <v>238243</v>
      </c>
      <c r="D6" s="11">
        <v>220143</v>
      </c>
      <c r="E6" s="4">
        <v>185571</v>
      </c>
      <c r="F6" s="114">
        <v>163984</v>
      </c>
      <c r="G6" s="12">
        <v>142042</v>
      </c>
      <c r="H6" s="3">
        <v>116110</v>
      </c>
      <c r="I6" s="3">
        <v>99298</v>
      </c>
      <c r="J6" s="3">
        <v>85063</v>
      </c>
      <c r="K6" s="3">
        <v>77017</v>
      </c>
      <c r="L6" s="3">
        <v>69529</v>
      </c>
      <c r="M6" s="3">
        <v>63372</v>
      </c>
      <c r="N6" s="3">
        <v>55998</v>
      </c>
      <c r="O6" s="3">
        <v>48260</v>
      </c>
    </row>
    <row r="7" spans="1:15">
      <c r="B7" s="2" t="s">
        <v>68</v>
      </c>
      <c r="C7" s="11">
        <v>3719</v>
      </c>
      <c r="D7" s="11">
        <v>3023</v>
      </c>
      <c r="E7" s="4">
        <v>2695</v>
      </c>
      <c r="F7" s="114">
        <v>4306</v>
      </c>
      <c r="G7" s="12">
        <v>4022</v>
      </c>
      <c r="H7" s="3">
        <v>3333</v>
      </c>
      <c r="I7" s="3">
        <v>1912</v>
      </c>
      <c r="J7" s="3">
        <v>1740</v>
      </c>
      <c r="K7" s="3">
        <v>771</v>
      </c>
      <c r="L7" s="3">
        <v>194</v>
      </c>
      <c r="M7" s="12" t="s">
        <v>69</v>
      </c>
      <c r="N7" s="12" t="s">
        <v>69</v>
      </c>
      <c r="O7" s="12" t="s">
        <v>69</v>
      </c>
    </row>
    <row r="8" spans="1:15">
      <c r="B8" s="2" t="s">
        <v>70</v>
      </c>
      <c r="C8" s="11">
        <f>SUM(C6:C7)</f>
        <v>241962</v>
      </c>
      <c r="D8" s="11">
        <f>SUM(D6:D7)</f>
        <v>223166</v>
      </c>
      <c r="E8" s="3">
        <f t="shared" ref="E8:L8" si="0">E6+E7</f>
        <v>188266</v>
      </c>
      <c r="F8" s="3">
        <f t="shared" si="0"/>
        <v>168290</v>
      </c>
      <c r="G8" s="3">
        <f t="shared" si="0"/>
        <v>146064</v>
      </c>
      <c r="H8" s="3">
        <f t="shared" si="0"/>
        <v>119443</v>
      </c>
      <c r="I8" s="3">
        <f t="shared" si="0"/>
        <v>101210</v>
      </c>
      <c r="J8" s="3">
        <f t="shared" si="0"/>
        <v>86803</v>
      </c>
      <c r="K8" s="3">
        <f t="shared" si="0"/>
        <v>77788</v>
      </c>
      <c r="L8" s="3">
        <f t="shared" si="0"/>
        <v>69723</v>
      </c>
      <c r="M8" s="3">
        <f>SUM(M6:M7)</f>
        <v>63372</v>
      </c>
      <c r="N8" s="3">
        <f>SUM(N6:N7)</f>
        <v>55998</v>
      </c>
      <c r="O8" s="3">
        <f>SUM(O6:O7)</f>
        <v>48260</v>
      </c>
    </row>
    <row r="9" spans="1:15">
      <c r="B9" s="8"/>
      <c r="C9" s="13"/>
      <c r="D9" s="13"/>
      <c r="G9" s="14"/>
    </row>
    <row r="10" spans="1:15">
      <c r="B10" s="2" t="s">
        <v>71</v>
      </c>
      <c r="C10" s="15">
        <f t="shared" ref="C10:M10" si="1">(C5/D5)-1</f>
        <v>4.3121979977050362E-2</v>
      </c>
      <c r="D10" s="15">
        <f t="shared" si="1"/>
        <v>0.12339073812581747</v>
      </c>
      <c r="E10" s="15">
        <f t="shared" si="1"/>
        <v>0.1543766911401323</v>
      </c>
      <c r="F10" s="15">
        <f t="shared" si="1"/>
        <v>0.22963985106547269</v>
      </c>
      <c r="G10" s="15">
        <f t="shared" si="1"/>
        <v>0.20971593816761036</v>
      </c>
      <c r="H10" s="15">
        <f t="shared" si="1"/>
        <v>0.19866411563383912</v>
      </c>
      <c r="I10" s="15">
        <f t="shared" si="1"/>
        <v>0.15060413060648337</v>
      </c>
      <c r="J10" s="15">
        <f t="shared" si="1"/>
        <v>9.4817858457009629E-2</v>
      </c>
      <c r="K10" s="15">
        <f t="shared" si="1"/>
        <v>8.40385855510275E-2</v>
      </c>
      <c r="L10" s="15">
        <f t="shared" si="1"/>
        <v>0.13250263514530936</v>
      </c>
      <c r="M10" s="15">
        <f t="shared" si="1"/>
        <v>0.18736646373624399</v>
      </c>
      <c r="N10" s="15">
        <f>(N5/O5)-1</f>
        <v>0.11077900799364482</v>
      </c>
    </row>
    <row r="11" spans="1:15">
      <c r="B11" s="2" t="s">
        <v>72</v>
      </c>
      <c r="C11" s="15">
        <f t="shared" ref="C11:M11" si="2">(C8/D8)-1</f>
        <v>8.422429940044629E-2</v>
      </c>
      <c r="D11" s="15">
        <f t="shared" si="2"/>
        <v>0.1853760105382809</v>
      </c>
      <c r="E11" s="15">
        <f t="shared" si="2"/>
        <v>0.11869986333115445</v>
      </c>
      <c r="F11" s="15">
        <f t="shared" si="2"/>
        <v>0.15216617373206276</v>
      </c>
      <c r="G11" s="15">
        <f t="shared" si="2"/>
        <v>0.22287618361896477</v>
      </c>
      <c r="H11" s="15">
        <f t="shared" si="2"/>
        <v>0.18015018278826211</v>
      </c>
      <c r="I11" s="15">
        <f t="shared" si="2"/>
        <v>0.16597352626061301</v>
      </c>
      <c r="J11" s="15">
        <f t="shared" si="2"/>
        <v>0.11589191134879417</v>
      </c>
      <c r="K11" s="15">
        <f t="shared" si="2"/>
        <v>0.11567201640778513</v>
      </c>
      <c r="L11" s="15">
        <f t="shared" si="2"/>
        <v>0.10021776178754016</v>
      </c>
      <c r="M11" s="15">
        <f t="shared" si="2"/>
        <v>0.13168327440265726</v>
      </c>
      <c r="N11" s="15">
        <f>(N8/O8)-1</f>
        <v>0.16033982594280971</v>
      </c>
    </row>
    <row r="12" spans="1:15">
      <c r="B12" s="8"/>
    </row>
    <row r="13" spans="1:15">
      <c r="B13" s="2" t="s">
        <v>73</v>
      </c>
      <c r="C13" s="15">
        <f>C8/C5</f>
        <v>0.48838195044364963</v>
      </c>
      <c r="D13" s="15">
        <f t="shared" ref="D13:O13" si="3">D8/D5</f>
        <v>0.4698676716741586</v>
      </c>
      <c r="E13" s="15">
        <f t="shared" si="3"/>
        <v>0.4452975138781467</v>
      </c>
      <c r="F13" s="15">
        <f t="shared" si="3"/>
        <v>0.45949864435749643</v>
      </c>
      <c r="G13" s="15">
        <f t="shared" si="3"/>
        <v>0.49039614032613843</v>
      </c>
      <c r="H13" s="15">
        <f t="shared" si="3"/>
        <v>0.48511863663317278</v>
      </c>
      <c r="I13" s="15">
        <f t="shared" si="3"/>
        <v>0.49272906960327545</v>
      </c>
      <c r="J13" s="15">
        <f t="shared" si="3"/>
        <v>0.48623411251337378</v>
      </c>
      <c r="K13" s="15">
        <f t="shared" si="3"/>
        <v>0.47705139212559794</v>
      </c>
      <c r="L13" s="15">
        <f t="shared" si="3"/>
        <v>0.46352521955338088</v>
      </c>
      <c r="M13" s="15">
        <f t="shared" si="3"/>
        <v>0.4771269387140491</v>
      </c>
      <c r="N13" s="15">
        <f t="shared" si="3"/>
        <v>0.50060342746801834</v>
      </c>
      <c r="O13" s="15">
        <f t="shared" si="3"/>
        <v>0.47922148850603247</v>
      </c>
    </row>
    <row r="14" spans="1:15">
      <c r="G14" s="14"/>
    </row>
    <row r="15" spans="1:15">
      <c r="A15" s="8" t="s">
        <v>74</v>
      </c>
      <c r="C15" s="9">
        <v>2003</v>
      </c>
      <c r="D15" s="9">
        <v>2002</v>
      </c>
      <c r="E15" s="9">
        <v>2001</v>
      </c>
      <c r="F15" s="9">
        <v>2000</v>
      </c>
      <c r="G15" s="10">
        <v>1999</v>
      </c>
      <c r="H15" s="10">
        <v>1998</v>
      </c>
      <c r="I15" s="10">
        <v>1997</v>
      </c>
      <c r="J15" s="10">
        <v>1996</v>
      </c>
      <c r="K15" s="10">
        <v>1995</v>
      </c>
      <c r="L15" s="10">
        <v>1994</v>
      </c>
      <c r="M15" s="10">
        <v>1993</v>
      </c>
      <c r="N15" s="10">
        <v>1992</v>
      </c>
      <c r="O15" s="10">
        <v>1991</v>
      </c>
    </row>
    <row r="16" spans="1:15">
      <c r="B16" s="2" t="s">
        <v>66</v>
      </c>
      <c r="C16" s="4">
        <v>323083</v>
      </c>
      <c r="D16" s="4">
        <v>331790</v>
      </c>
      <c r="E16" s="4">
        <v>319863</v>
      </c>
      <c r="F16" s="114">
        <v>338921</v>
      </c>
      <c r="G16" s="12">
        <v>348046</v>
      </c>
      <c r="H16" s="3">
        <v>307954</v>
      </c>
      <c r="I16" s="3">
        <v>282378</v>
      </c>
      <c r="J16" s="3">
        <v>251043</v>
      </c>
      <c r="K16" s="3">
        <v>232682</v>
      </c>
      <c r="L16" s="3">
        <v>201904</v>
      </c>
      <c r="M16" s="3">
        <v>218619</v>
      </c>
      <c r="N16" s="3">
        <v>212100</v>
      </c>
      <c r="O16" s="3">
        <v>194700</v>
      </c>
    </row>
    <row r="17" spans="1:15">
      <c r="B17" s="2" t="s">
        <v>67</v>
      </c>
      <c r="C17" s="4">
        <v>26299</v>
      </c>
      <c r="D17" s="4">
        <v>23530</v>
      </c>
      <c r="E17" s="4">
        <v>22763</v>
      </c>
      <c r="F17" s="114">
        <v>23230</v>
      </c>
      <c r="G17" s="12">
        <v>20471</v>
      </c>
      <c r="H17" s="3">
        <v>18083</v>
      </c>
      <c r="I17" s="3">
        <v>17190</v>
      </c>
      <c r="J17" s="3">
        <v>16840</v>
      </c>
      <c r="K17" s="3">
        <v>16669</v>
      </c>
      <c r="L17" s="3">
        <v>14393</v>
      </c>
      <c r="M17" s="3">
        <v>13229</v>
      </c>
      <c r="N17" s="3">
        <v>12135</v>
      </c>
      <c r="O17" s="3">
        <v>10996</v>
      </c>
    </row>
    <row r="18" spans="1:15">
      <c r="B18" s="2" t="s">
        <v>68</v>
      </c>
      <c r="C18" s="4">
        <v>3106</v>
      </c>
      <c r="D18" s="4">
        <v>1930</v>
      </c>
      <c r="E18" s="4">
        <v>2312</v>
      </c>
      <c r="F18" s="114">
        <v>2045</v>
      </c>
      <c r="G18" s="12">
        <v>2200</v>
      </c>
      <c r="H18" s="3">
        <v>1681</v>
      </c>
      <c r="I18" s="3">
        <v>785</v>
      </c>
      <c r="J18" s="12" t="s">
        <v>69</v>
      </c>
      <c r="K18" s="12" t="s">
        <v>69</v>
      </c>
      <c r="L18" s="12" t="s">
        <v>69</v>
      </c>
      <c r="M18" s="12" t="s">
        <v>69</v>
      </c>
      <c r="N18" s="12" t="s">
        <v>69</v>
      </c>
      <c r="O18" s="12" t="s">
        <v>69</v>
      </c>
    </row>
    <row r="19" spans="1:15">
      <c r="B19" s="2" t="s">
        <v>70</v>
      </c>
      <c r="C19" s="3">
        <f t="shared" ref="C19:N19" si="4">SUM(C17:C18)</f>
        <v>29405</v>
      </c>
      <c r="D19" s="3">
        <f t="shared" si="4"/>
        <v>25460</v>
      </c>
      <c r="E19" s="3">
        <f t="shared" si="4"/>
        <v>25075</v>
      </c>
      <c r="F19" s="3">
        <f t="shared" si="4"/>
        <v>25275</v>
      </c>
      <c r="G19" s="3">
        <f t="shared" si="4"/>
        <v>22671</v>
      </c>
      <c r="H19" s="3">
        <f t="shared" si="4"/>
        <v>19764</v>
      </c>
      <c r="I19" s="3">
        <f t="shared" si="4"/>
        <v>17975</v>
      </c>
      <c r="J19" s="3">
        <f t="shared" si="4"/>
        <v>16840</v>
      </c>
      <c r="K19" s="3">
        <f t="shared" si="4"/>
        <v>16669</v>
      </c>
      <c r="L19" s="3">
        <f t="shared" si="4"/>
        <v>14393</v>
      </c>
      <c r="M19" s="3">
        <f t="shared" si="4"/>
        <v>13229</v>
      </c>
      <c r="N19" s="3">
        <f t="shared" si="4"/>
        <v>12135</v>
      </c>
      <c r="O19" s="3">
        <f>SUM(O17:O18)</f>
        <v>10996</v>
      </c>
    </row>
    <row r="20" spans="1:15">
      <c r="B20" s="8"/>
      <c r="G20" s="14"/>
    </row>
    <row r="21" spans="1:15">
      <c r="B21" s="2" t="s">
        <v>71</v>
      </c>
      <c r="C21" s="15">
        <f t="shared" ref="C21:M21" si="5">(C16/D16)-1</f>
        <v>-2.6242502787907962E-2</v>
      </c>
      <c r="D21" s="15">
        <f t="shared" si="5"/>
        <v>3.728783885601028E-2</v>
      </c>
      <c r="E21" s="15">
        <f t="shared" si="5"/>
        <v>-5.6231393156517262E-2</v>
      </c>
      <c r="F21" s="15">
        <f t="shared" si="5"/>
        <v>-2.6217798796710823E-2</v>
      </c>
      <c r="G21" s="15">
        <f t="shared" si="5"/>
        <v>0.13018827487222118</v>
      </c>
      <c r="H21" s="15">
        <f t="shared" si="5"/>
        <v>9.0573628257158756E-2</v>
      </c>
      <c r="I21" s="15">
        <f t="shared" si="5"/>
        <v>0.12481925407201167</v>
      </c>
      <c r="J21" s="15">
        <f t="shared" si="5"/>
        <v>7.8910272388925673E-2</v>
      </c>
      <c r="K21" s="15">
        <f t="shared" si="5"/>
        <v>0.15243878278785949</v>
      </c>
      <c r="L21" s="15">
        <f t="shared" si="5"/>
        <v>-7.6457215521066324E-2</v>
      </c>
      <c r="M21" s="15">
        <f t="shared" si="5"/>
        <v>3.0735502121640668E-2</v>
      </c>
      <c r="N21" s="15">
        <f>(N16/O16)-1</f>
        <v>8.9368258859784389E-2</v>
      </c>
    </row>
    <row r="22" spans="1:15">
      <c r="B22" s="2" t="s">
        <v>72</v>
      </c>
      <c r="C22" s="15">
        <f t="shared" ref="C22:M22" si="6">(C19/D19)-1</f>
        <v>0.15494893951296151</v>
      </c>
      <c r="D22" s="15">
        <f t="shared" si="6"/>
        <v>1.5353938185443727E-2</v>
      </c>
      <c r="E22" s="15">
        <f t="shared" si="6"/>
        <v>-7.9129574678535874E-3</v>
      </c>
      <c r="F22" s="15">
        <f t="shared" si="6"/>
        <v>0.11486039433637685</v>
      </c>
      <c r="G22" s="15">
        <f t="shared" si="6"/>
        <v>0.14708561020036437</v>
      </c>
      <c r="H22" s="15">
        <f t="shared" si="6"/>
        <v>9.9527121001390828E-2</v>
      </c>
      <c r="I22" s="15">
        <f t="shared" si="6"/>
        <v>6.7399049881235129E-2</v>
      </c>
      <c r="J22" s="15">
        <f t="shared" si="6"/>
        <v>1.0258563801067933E-2</v>
      </c>
      <c r="K22" s="15">
        <f t="shared" si="6"/>
        <v>0.15813242548461059</v>
      </c>
      <c r="L22" s="15">
        <f t="shared" si="6"/>
        <v>8.7988510091465688E-2</v>
      </c>
      <c r="M22" s="15">
        <f t="shared" si="6"/>
        <v>9.015245158632057E-2</v>
      </c>
      <c r="N22" s="15">
        <f>(N19/O19)-1</f>
        <v>0.10358312113495827</v>
      </c>
    </row>
    <row r="23" spans="1:15">
      <c r="B23" s="8"/>
      <c r="C23" s="14"/>
      <c r="D23" s="14"/>
    </row>
    <row r="24" spans="1:15">
      <c r="B24" s="2" t="s">
        <v>73</v>
      </c>
      <c r="C24" s="16">
        <f>C19/C16</f>
        <v>9.1013764264910257E-2</v>
      </c>
      <c r="D24" s="16">
        <f t="shared" ref="D24:O24" si="7">D19/D16</f>
        <v>7.6735284366617446E-2</v>
      </c>
      <c r="E24" s="15">
        <f t="shared" si="7"/>
        <v>7.8392936976142913E-2</v>
      </c>
      <c r="F24" s="15">
        <f t="shared" si="7"/>
        <v>7.4574900935616265E-2</v>
      </c>
      <c r="G24" s="15">
        <f t="shared" si="7"/>
        <v>6.5137941536463573E-2</v>
      </c>
      <c r="H24" s="15">
        <f t="shared" si="7"/>
        <v>6.4178416256973445E-2</v>
      </c>
      <c r="I24" s="15">
        <f t="shared" si="7"/>
        <v>6.3655808880295206E-2</v>
      </c>
      <c r="J24" s="15">
        <f t="shared" si="7"/>
        <v>6.7080141649040206E-2</v>
      </c>
      <c r="K24" s="15">
        <f t="shared" si="7"/>
        <v>7.1638545310767479E-2</v>
      </c>
      <c r="L24" s="15">
        <f t="shared" si="7"/>
        <v>7.128635391076947E-2</v>
      </c>
      <c r="M24" s="15">
        <f t="shared" si="7"/>
        <v>6.0511666415087435E-2</v>
      </c>
      <c r="N24" s="15">
        <f t="shared" si="7"/>
        <v>5.7213578500707213E-2</v>
      </c>
      <c r="O24" s="15">
        <f t="shared" si="7"/>
        <v>5.6476630713918848E-2</v>
      </c>
    </row>
    <row r="25" spans="1:15">
      <c r="G25" s="14"/>
    </row>
    <row r="26" spans="1:15" ht="45.75" customHeight="1">
      <c r="B26" s="140" t="s">
        <v>75</v>
      </c>
      <c r="C26" s="141"/>
      <c r="D26" s="141"/>
      <c r="E26" s="141"/>
      <c r="F26" s="141"/>
      <c r="G26" s="141"/>
      <c r="H26" s="141"/>
      <c r="I26" s="141"/>
      <c r="J26" s="141"/>
      <c r="K26" s="141"/>
      <c r="L26" s="141"/>
      <c r="M26" s="141"/>
      <c r="N26" s="141"/>
      <c r="O26" s="141"/>
    </row>
    <row r="27" spans="1:15">
      <c r="G27" s="14"/>
    </row>
    <row r="28" spans="1:15">
      <c r="A28" s="8" t="s">
        <v>76</v>
      </c>
      <c r="C28" s="9">
        <v>2003</v>
      </c>
      <c r="D28" s="9">
        <v>2002</v>
      </c>
      <c r="E28" s="9">
        <v>2001</v>
      </c>
      <c r="F28" s="9">
        <v>2000</v>
      </c>
      <c r="G28" s="10">
        <v>1999</v>
      </c>
      <c r="H28" s="10">
        <v>1998</v>
      </c>
      <c r="I28" s="10">
        <v>1997</v>
      </c>
      <c r="J28" s="10">
        <v>1996</v>
      </c>
      <c r="K28" s="10">
        <v>1995</v>
      </c>
      <c r="L28" s="10">
        <v>1994</v>
      </c>
      <c r="M28" s="10">
        <v>1993</v>
      </c>
      <c r="N28" s="10">
        <v>1992</v>
      </c>
      <c r="O28" s="10">
        <v>1991</v>
      </c>
    </row>
    <row r="29" spans="1:15">
      <c r="B29" s="2" t="s">
        <v>66</v>
      </c>
      <c r="C29" s="11">
        <v>58941</v>
      </c>
      <c r="D29" s="11">
        <v>63857</v>
      </c>
      <c r="E29" s="4">
        <v>62069</v>
      </c>
      <c r="F29" s="114">
        <v>62667</v>
      </c>
      <c r="G29" s="12">
        <v>63097</v>
      </c>
      <c r="H29" s="3">
        <v>69222</v>
      </c>
      <c r="I29" s="3">
        <v>58880</v>
      </c>
      <c r="J29" s="3">
        <v>37417</v>
      </c>
      <c r="K29" s="3">
        <v>39361</v>
      </c>
      <c r="L29" s="3">
        <v>39077</v>
      </c>
      <c r="M29" s="3">
        <v>35708</v>
      </c>
      <c r="N29" s="3">
        <v>37490</v>
      </c>
      <c r="O29" s="3">
        <v>26995</v>
      </c>
    </row>
    <row r="30" spans="1:15">
      <c r="B30" s="2" t="s">
        <v>67</v>
      </c>
      <c r="C30" s="11">
        <v>15195</v>
      </c>
      <c r="D30" s="11">
        <v>13602</v>
      </c>
      <c r="E30" s="4">
        <v>12662</v>
      </c>
      <c r="F30" s="114">
        <v>12213</v>
      </c>
      <c r="G30" s="12">
        <v>11642</v>
      </c>
      <c r="H30" s="3">
        <v>10273</v>
      </c>
      <c r="I30" s="3">
        <v>9686</v>
      </c>
      <c r="J30" s="3">
        <v>8190</v>
      </c>
      <c r="K30" s="3">
        <v>7923</v>
      </c>
      <c r="L30" s="3">
        <v>7588</v>
      </c>
      <c r="M30" s="3">
        <v>6669</v>
      </c>
      <c r="N30" s="3">
        <v>6049</v>
      </c>
      <c r="O30" s="3">
        <v>5261</v>
      </c>
    </row>
    <row r="31" spans="1:15">
      <c r="B31" s="2" t="s">
        <v>68</v>
      </c>
      <c r="C31" s="11">
        <v>989</v>
      </c>
      <c r="D31" s="11">
        <v>739</v>
      </c>
      <c r="E31" s="4">
        <v>651</v>
      </c>
      <c r="F31" s="114">
        <v>658</v>
      </c>
      <c r="G31" s="12">
        <v>701</v>
      </c>
      <c r="H31" s="3">
        <v>532</v>
      </c>
      <c r="I31" s="3">
        <v>426</v>
      </c>
      <c r="J31" s="3">
        <v>182</v>
      </c>
      <c r="K31" s="12" t="s">
        <v>69</v>
      </c>
      <c r="L31" s="12" t="s">
        <v>69</v>
      </c>
      <c r="M31" s="12" t="s">
        <v>69</v>
      </c>
      <c r="N31" s="12" t="s">
        <v>69</v>
      </c>
      <c r="O31" s="12" t="s">
        <v>69</v>
      </c>
    </row>
    <row r="32" spans="1:15">
      <c r="B32" s="2" t="s">
        <v>70</v>
      </c>
      <c r="C32" s="3">
        <f t="shared" ref="C32:N32" si="8">SUM(C30:C31)</f>
        <v>16184</v>
      </c>
      <c r="D32" s="3">
        <f t="shared" si="8"/>
        <v>14341</v>
      </c>
      <c r="E32" s="3">
        <f t="shared" si="8"/>
        <v>13313</v>
      </c>
      <c r="F32" s="3">
        <f t="shared" si="8"/>
        <v>12871</v>
      </c>
      <c r="G32" s="3">
        <f t="shared" si="8"/>
        <v>12343</v>
      </c>
      <c r="H32" s="3">
        <f t="shared" si="8"/>
        <v>10805</v>
      </c>
      <c r="I32" s="3">
        <f t="shared" si="8"/>
        <v>10112</v>
      </c>
      <c r="J32" s="3">
        <f t="shared" si="8"/>
        <v>8372</v>
      </c>
      <c r="K32" s="3">
        <f t="shared" si="8"/>
        <v>7923</v>
      </c>
      <c r="L32" s="3">
        <f t="shared" si="8"/>
        <v>7588</v>
      </c>
      <c r="M32" s="3">
        <f t="shared" si="8"/>
        <v>6669</v>
      </c>
      <c r="N32" s="3">
        <f t="shared" si="8"/>
        <v>6049</v>
      </c>
      <c r="O32" s="3">
        <f>SUM(O30:O31)</f>
        <v>5261</v>
      </c>
    </row>
    <row r="33" spans="1:15">
      <c r="B33" s="8"/>
      <c r="G33" s="14"/>
    </row>
    <row r="34" spans="1:15">
      <c r="B34" s="2" t="s">
        <v>71</v>
      </c>
      <c r="C34" s="15">
        <f t="shared" ref="C34:M34" si="9">(C29/D29)-1</f>
        <v>-7.6984512269602345E-2</v>
      </c>
      <c r="D34" s="15">
        <f t="shared" si="9"/>
        <v>2.8806650662971833E-2</v>
      </c>
      <c r="E34" s="15">
        <f t="shared" si="9"/>
        <v>-9.542502433497746E-3</v>
      </c>
      <c r="F34" s="15">
        <f t="shared" si="9"/>
        <v>-6.8149040366419777E-3</v>
      </c>
      <c r="G34" s="15">
        <f t="shared" si="9"/>
        <v>-8.8483430123371232E-2</v>
      </c>
      <c r="H34" s="15">
        <f t="shared" si="9"/>
        <v>0.17564538043478262</v>
      </c>
      <c r="I34" s="15">
        <f t="shared" si="9"/>
        <v>0.57361627067910304</v>
      </c>
      <c r="J34" s="15">
        <f t="shared" si="9"/>
        <v>-4.9388989100886627E-2</v>
      </c>
      <c r="K34" s="15">
        <f t="shared" si="9"/>
        <v>7.2677022289326931E-3</v>
      </c>
      <c r="L34" s="15">
        <f t="shared" si="9"/>
        <v>9.434860535454237E-2</v>
      </c>
      <c r="M34" s="15">
        <f t="shared" si="9"/>
        <v>-4.7532675380101308E-2</v>
      </c>
      <c r="N34" s="15">
        <f>(N29/O29)-1</f>
        <v>0.38877569920355626</v>
      </c>
    </row>
    <row r="35" spans="1:15">
      <c r="B35" s="2" t="s">
        <v>72</v>
      </c>
      <c r="C35" s="15">
        <f t="shared" ref="C35:M35" si="10">(C32/D32)-1</f>
        <v>0.12851265602119799</v>
      </c>
      <c r="D35" s="15">
        <f t="shared" si="10"/>
        <v>7.7217757079546256E-2</v>
      </c>
      <c r="E35" s="15">
        <f t="shared" si="10"/>
        <v>3.4340766063242878E-2</v>
      </c>
      <c r="F35" s="15">
        <f t="shared" si="10"/>
        <v>4.2777282670339423E-2</v>
      </c>
      <c r="G35" s="15">
        <f t="shared" si="10"/>
        <v>0.14234150856085148</v>
      </c>
      <c r="H35" s="15">
        <f t="shared" si="10"/>
        <v>6.8532436708860667E-2</v>
      </c>
      <c r="I35" s="15">
        <f t="shared" si="10"/>
        <v>0.20783564261825127</v>
      </c>
      <c r="J35" s="15">
        <f t="shared" si="10"/>
        <v>5.6670453111195229E-2</v>
      </c>
      <c r="K35" s="15">
        <f t="shared" si="10"/>
        <v>4.4148655772272116E-2</v>
      </c>
      <c r="L35" s="15">
        <f t="shared" si="10"/>
        <v>0.13780176938071675</v>
      </c>
      <c r="M35" s="15">
        <f t="shared" si="10"/>
        <v>0.10249628037692182</v>
      </c>
      <c r="N35" s="15">
        <f>(N32/O32)-1</f>
        <v>0.1497814103782551</v>
      </c>
    </row>
    <row r="36" spans="1:15">
      <c r="B36" s="8"/>
      <c r="C36" s="17"/>
      <c r="D36" s="17"/>
    </row>
    <row r="37" spans="1:15">
      <c r="B37" s="2" t="s">
        <v>73</v>
      </c>
      <c r="C37" s="16">
        <f>C32/C29</f>
        <v>0.2745796644101729</v>
      </c>
      <c r="D37" s="16">
        <f>D32/D29</f>
        <v>0.22457992076044914</v>
      </c>
      <c r="E37" s="15">
        <f>E32/E29</f>
        <v>0.21448710306272051</v>
      </c>
      <c r="F37" s="15">
        <f t="shared" ref="F37:O37" si="11">F32/F29</f>
        <v>0.2053872053872054</v>
      </c>
      <c r="G37" s="15">
        <f t="shared" si="11"/>
        <v>0.19561944307970269</v>
      </c>
      <c r="H37" s="15">
        <f t="shared" si="11"/>
        <v>0.15609199387477971</v>
      </c>
      <c r="I37" s="15">
        <f t="shared" si="11"/>
        <v>0.17173913043478262</v>
      </c>
      <c r="J37" s="15">
        <f t="shared" si="11"/>
        <v>0.22374856348718497</v>
      </c>
      <c r="K37" s="15">
        <f t="shared" si="11"/>
        <v>0.20129061761642233</v>
      </c>
      <c r="L37" s="15">
        <f t="shared" si="11"/>
        <v>0.19418072011669268</v>
      </c>
      <c r="M37" s="15">
        <f t="shared" si="11"/>
        <v>0.18676487061722863</v>
      </c>
      <c r="N37" s="15">
        <f t="shared" si="11"/>
        <v>0.16134969325153375</v>
      </c>
      <c r="O37" s="15">
        <f t="shared" si="11"/>
        <v>0.19488794221152064</v>
      </c>
    </row>
    <row r="38" spans="1:15">
      <c r="G38" s="14"/>
    </row>
    <row r="39" spans="1:15">
      <c r="A39" s="8" t="s">
        <v>77</v>
      </c>
      <c r="C39" s="9">
        <v>2003</v>
      </c>
      <c r="D39" s="9">
        <v>2002</v>
      </c>
      <c r="E39" s="9">
        <v>2001</v>
      </c>
      <c r="F39" s="9">
        <v>2000</v>
      </c>
      <c r="G39" s="10">
        <v>1999</v>
      </c>
      <c r="H39" s="10">
        <v>1998</v>
      </c>
      <c r="I39" s="10">
        <v>1997</v>
      </c>
      <c r="J39" s="10">
        <v>1996</v>
      </c>
      <c r="K39" s="10">
        <v>1995</v>
      </c>
      <c r="L39" s="10">
        <v>1994</v>
      </c>
      <c r="M39" s="10">
        <v>1993</v>
      </c>
      <c r="N39" s="10">
        <v>1992</v>
      </c>
      <c r="O39" s="10">
        <v>1991</v>
      </c>
    </row>
    <row r="40" spans="1:15">
      <c r="B40" s="2" t="s">
        <v>66</v>
      </c>
      <c r="C40" s="3">
        <f>C5+C16+C29</f>
        <v>877460</v>
      </c>
      <c r="D40" s="3">
        <f t="shared" ref="D40:O42" si="12">D5+D16+D29</f>
        <v>870602</v>
      </c>
      <c r="E40" s="3">
        <f t="shared" si="12"/>
        <v>804719</v>
      </c>
      <c r="F40" s="3">
        <f t="shared" si="12"/>
        <v>767835</v>
      </c>
      <c r="G40" s="3">
        <f t="shared" si="12"/>
        <v>708992</v>
      </c>
      <c r="H40" s="3">
        <f t="shared" si="12"/>
        <v>623390</v>
      </c>
      <c r="I40" s="3">
        <f t="shared" si="12"/>
        <v>546665</v>
      </c>
      <c r="J40" s="3">
        <f t="shared" si="12"/>
        <v>466981</v>
      </c>
      <c r="K40" s="3">
        <f t="shared" si="12"/>
        <v>435103</v>
      </c>
      <c r="L40" s="3">
        <f t="shared" si="12"/>
        <v>391400</v>
      </c>
      <c r="M40" s="3">
        <f t="shared" si="12"/>
        <v>387147</v>
      </c>
      <c r="N40" s="3">
        <f t="shared" si="12"/>
        <v>361451</v>
      </c>
      <c r="O40" s="3">
        <f t="shared" si="12"/>
        <v>322400</v>
      </c>
    </row>
    <row r="41" spans="1:15">
      <c r="B41" s="2" t="s">
        <v>67</v>
      </c>
      <c r="C41" s="3">
        <f>C6+C17+C30</f>
        <v>279737</v>
      </c>
      <c r="D41" s="3">
        <f t="shared" si="12"/>
        <v>257275</v>
      </c>
      <c r="E41" s="3">
        <f t="shared" si="12"/>
        <v>220996</v>
      </c>
      <c r="F41" s="3">
        <f t="shared" si="12"/>
        <v>199427</v>
      </c>
      <c r="G41" s="3">
        <f t="shared" si="12"/>
        <v>174155</v>
      </c>
      <c r="H41" s="3">
        <f t="shared" si="12"/>
        <v>144466</v>
      </c>
      <c r="I41" s="3">
        <f t="shared" si="12"/>
        <v>126174</v>
      </c>
      <c r="J41" s="3">
        <f t="shared" si="12"/>
        <v>110093</v>
      </c>
      <c r="K41" s="3">
        <f t="shared" si="12"/>
        <v>101609</v>
      </c>
      <c r="L41" s="3">
        <f t="shared" si="12"/>
        <v>91510</v>
      </c>
      <c r="M41" s="3">
        <f t="shared" si="12"/>
        <v>83270</v>
      </c>
      <c r="N41" s="3">
        <f t="shared" si="12"/>
        <v>74182</v>
      </c>
      <c r="O41" s="3">
        <f t="shared" si="12"/>
        <v>64517</v>
      </c>
    </row>
    <row r="42" spans="1:15">
      <c r="B42" s="2" t="s">
        <v>68</v>
      </c>
      <c r="C42" s="3">
        <f>C7+C18+C31</f>
        <v>7814</v>
      </c>
      <c r="D42" s="3">
        <f t="shared" si="12"/>
        <v>5692</v>
      </c>
      <c r="E42" s="3">
        <f t="shared" si="12"/>
        <v>5658</v>
      </c>
      <c r="F42" s="3">
        <f t="shared" si="12"/>
        <v>7009</v>
      </c>
      <c r="G42" s="3">
        <f t="shared" si="12"/>
        <v>6923</v>
      </c>
      <c r="H42" s="3">
        <f t="shared" si="12"/>
        <v>5546</v>
      </c>
      <c r="I42" s="3">
        <f>I7+I18+I31</f>
        <v>3123</v>
      </c>
      <c r="J42" s="3">
        <f>SUM(J31,J18,J7)</f>
        <v>1922</v>
      </c>
      <c r="K42" s="3">
        <f>SUM(K31,K18,K7)</f>
        <v>771</v>
      </c>
      <c r="L42" s="3">
        <f>SUM(L31,L18,L7)</f>
        <v>194</v>
      </c>
      <c r="M42" s="12" t="s">
        <v>69</v>
      </c>
      <c r="N42" s="12" t="s">
        <v>69</v>
      </c>
      <c r="O42" s="12" t="s">
        <v>69</v>
      </c>
    </row>
    <row r="43" spans="1:15">
      <c r="B43" s="2" t="s">
        <v>70</v>
      </c>
      <c r="C43" s="3">
        <f t="shared" ref="C43:N43" si="13">SUM(C41:C42)</f>
        <v>287551</v>
      </c>
      <c r="D43" s="3">
        <f t="shared" si="13"/>
        <v>262967</v>
      </c>
      <c r="E43" s="3">
        <f t="shared" si="13"/>
        <v>226654</v>
      </c>
      <c r="F43" s="3">
        <f t="shared" si="13"/>
        <v>206436</v>
      </c>
      <c r="G43" s="3">
        <f t="shared" si="13"/>
        <v>181078</v>
      </c>
      <c r="H43" s="3">
        <f t="shared" si="13"/>
        <v>150012</v>
      </c>
      <c r="I43" s="3">
        <f t="shared" si="13"/>
        <v>129297</v>
      </c>
      <c r="J43" s="3">
        <f t="shared" si="13"/>
        <v>112015</v>
      </c>
      <c r="K43" s="3">
        <f t="shared" si="13"/>
        <v>102380</v>
      </c>
      <c r="L43" s="3">
        <f t="shared" si="13"/>
        <v>91704</v>
      </c>
      <c r="M43" s="3">
        <f t="shared" si="13"/>
        <v>83270</v>
      </c>
      <c r="N43" s="3">
        <f t="shared" si="13"/>
        <v>74182</v>
      </c>
      <c r="O43" s="3">
        <f>SUM(O41:O42)</f>
        <v>64517</v>
      </c>
    </row>
    <row r="44" spans="1:15">
      <c r="B44" s="8"/>
    </row>
    <row r="45" spans="1:15">
      <c r="B45" s="2" t="s">
        <v>71</v>
      </c>
      <c r="C45" s="15">
        <f t="shared" ref="C45:M45" si="14">(C40/D40)-1</f>
        <v>7.8773078858076495E-3</v>
      </c>
      <c r="D45" s="15">
        <f t="shared" si="14"/>
        <v>8.1870814532774894E-2</v>
      </c>
      <c r="E45" s="15">
        <f t="shared" si="14"/>
        <v>4.8036361978810449E-2</v>
      </c>
      <c r="F45" s="15">
        <f t="shared" si="14"/>
        <v>8.299529472829037E-2</v>
      </c>
      <c r="G45" s="15">
        <f t="shared" si="14"/>
        <v>0.13731692840757792</v>
      </c>
      <c r="H45" s="15">
        <f t="shared" si="14"/>
        <v>0.14035103765560253</v>
      </c>
      <c r="I45" s="15">
        <f t="shared" si="14"/>
        <v>0.17063649270527059</v>
      </c>
      <c r="J45" s="15">
        <f t="shared" si="14"/>
        <v>7.3265410718841295E-2</v>
      </c>
      <c r="K45" s="15">
        <f t="shared" si="14"/>
        <v>0.11165815022994385</v>
      </c>
      <c r="L45" s="15">
        <f t="shared" si="14"/>
        <v>1.0985491299170702E-2</v>
      </c>
      <c r="M45" s="15">
        <f t="shared" si="14"/>
        <v>7.1091240583094351E-2</v>
      </c>
      <c r="N45" s="15">
        <f>(N40/O40)-1</f>
        <v>0.12112593052109188</v>
      </c>
      <c r="O45" s="15"/>
    </row>
    <row r="46" spans="1:15">
      <c r="B46" s="2" t="s">
        <v>72</v>
      </c>
      <c r="C46" s="15">
        <f t="shared" ref="C46:M46" si="15">(C43/D43)-1</f>
        <v>9.3487015481029889E-2</v>
      </c>
      <c r="D46" s="15">
        <f t="shared" si="15"/>
        <v>0.16021336486450721</v>
      </c>
      <c r="E46" s="15">
        <f t="shared" si="15"/>
        <v>9.7938344087271645E-2</v>
      </c>
      <c r="F46" s="15">
        <f t="shared" si="15"/>
        <v>0.14003909917273227</v>
      </c>
      <c r="G46" s="15">
        <f t="shared" si="15"/>
        <v>0.20709009945870993</v>
      </c>
      <c r="H46" s="15">
        <f t="shared" si="15"/>
        <v>0.16021253393350188</v>
      </c>
      <c r="I46" s="15">
        <f t="shared" si="15"/>
        <v>0.15428290853903492</v>
      </c>
      <c r="J46" s="15">
        <f t="shared" si="15"/>
        <v>9.4110177769095582E-2</v>
      </c>
      <c r="K46" s="15">
        <f t="shared" si="15"/>
        <v>0.11641804065253414</v>
      </c>
      <c r="L46" s="15">
        <f t="shared" si="15"/>
        <v>0.10128497658220237</v>
      </c>
      <c r="M46" s="15">
        <f t="shared" si="15"/>
        <v>0.12250950365317737</v>
      </c>
      <c r="N46" s="15">
        <f>(N43/O43)-1</f>
        <v>0.14980547762605201</v>
      </c>
    </row>
    <row r="47" spans="1:15">
      <c r="B47" s="8"/>
      <c r="E47" s="14"/>
      <c r="F47" s="14"/>
      <c r="G47" s="14"/>
    </row>
    <row r="48" spans="1:15">
      <c r="B48" s="2" t="s">
        <v>73</v>
      </c>
      <c r="C48" s="15">
        <f>C43/C40</f>
        <v>0.32770838556743326</v>
      </c>
      <c r="D48" s="15">
        <f>D43/D40</f>
        <v>0.30205191350352972</v>
      </c>
      <c r="E48" s="15">
        <f>E43/E40</f>
        <v>0.28165608119107416</v>
      </c>
      <c r="F48" s="15">
        <f t="shared" ref="F48:O48" si="16">F43/F40</f>
        <v>0.26885463673836174</v>
      </c>
      <c r="G48" s="15">
        <f t="shared" si="16"/>
        <v>0.25540203556598662</v>
      </c>
      <c r="H48" s="15">
        <f t="shared" si="16"/>
        <v>0.24063908628627345</v>
      </c>
      <c r="I48" s="15">
        <f t="shared" si="16"/>
        <v>0.2365196235354376</v>
      </c>
      <c r="J48" s="15">
        <f t="shared" si="16"/>
        <v>0.23987057289268729</v>
      </c>
      <c r="K48" s="15">
        <f t="shared" si="16"/>
        <v>0.23530060698271443</v>
      </c>
      <c r="L48" s="15">
        <f t="shared" si="16"/>
        <v>0.23429739397036281</v>
      </c>
      <c r="M48" s="15">
        <f t="shared" si="16"/>
        <v>0.21508625922453228</v>
      </c>
      <c r="N48" s="15">
        <f t="shared" si="16"/>
        <v>0.20523390445731232</v>
      </c>
      <c r="O48" s="15">
        <f t="shared" si="16"/>
        <v>0.20011476426799008</v>
      </c>
    </row>
    <row r="50" spans="1:9" ht="31" customHeight="1">
      <c r="A50" s="137" t="s">
        <v>78</v>
      </c>
      <c r="B50" s="138"/>
      <c r="C50" s="138"/>
      <c r="D50" s="138"/>
      <c r="E50" s="138"/>
      <c r="F50" s="138"/>
      <c r="G50" s="138"/>
      <c r="H50" s="138"/>
      <c r="I50" s="20"/>
    </row>
    <row r="51" spans="1:9">
      <c r="A51" s="18"/>
      <c r="B51" s="19"/>
      <c r="C51" s="19"/>
      <c r="D51" s="19"/>
      <c r="E51" s="19"/>
      <c r="F51" s="19"/>
      <c r="G51" s="19"/>
      <c r="H51" s="19"/>
      <c r="I51" s="19"/>
    </row>
    <row r="52" spans="1:9" ht="31.5" customHeight="1">
      <c r="A52" s="137" t="s">
        <v>79</v>
      </c>
      <c r="B52" s="139"/>
      <c r="C52" s="139"/>
      <c r="D52" s="139"/>
      <c r="E52" s="139"/>
      <c r="F52" s="139"/>
      <c r="G52" s="139"/>
      <c r="H52" s="139"/>
      <c r="I52" s="21"/>
    </row>
  </sheetData>
  <mergeCells count="3">
    <mergeCell ref="A50:H50"/>
    <mergeCell ref="A52:H52"/>
    <mergeCell ref="B26:O26"/>
  </mergeCells>
  <phoneticPr fontId="0" type="noConversion"/>
  <printOptions horizontalCentered="1" verticalCentered="1"/>
  <pageMargins left="0.5" right="0.5" top="0.5" bottom="0.5" header="0.5" footer="0.5"/>
  <pageSetup scale="63" orientation="landscape" r:id="rId1"/>
  <headerFooter alignWithMargins="0">
    <oddFooter>&amp;R&amp;D</oddFooter>
  </headerFooter>
  <ignoredErrors>
    <ignoredError sqref="C19:I19 C32:J32 C8:D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7E5562617696498943667CD10488E8" ma:contentTypeVersion="12" ma:contentTypeDescription="Create a new document." ma:contentTypeScope="" ma:versionID="bad307a5ef65d970637c22c39deb76dc">
  <xsd:schema xmlns:xsd="http://www.w3.org/2001/XMLSchema" xmlns:xs="http://www.w3.org/2001/XMLSchema" xmlns:p="http://schemas.microsoft.com/office/2006/metadata/properties" xmlns:ns2="39d32b8a-6705-4ecf-b513-797aa71e6116" xmlns:ns3="c04db6c5-470f-4b88-a487-26debd064065" targetNamespace="http://schemas.microsoft.com/office/2006/metadata/properties" ma:root="true" ma:fieldsID="28b00e9957587c093b1b9138a3eeacb2" ns2:_="" ns3:_="">
    <xsd:import namespace="39d32b8a-6705-4ecf-b513-797aa71e6116"/>
    <xsd:import namespace="c04db6c5-470f-4b88-a487-26debd0640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32b8a-6705-4ecf-b513-797aa71e6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db6c5-470f-4b88-a487-26debd06406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6A1DD7-2D0F-4B5E-8134-67585B32344F}">
  <ds:schemaRefs>
    <ds:schemaRef ds:uri="http://schemas.microsoft.com/sharepoint/v3/contenttype/forms"/>
  </ds:schemaRefs>
</ds:datastoreItem>
</file>

<file path=customXml/itemProps2.xml><?xml version="1.0" encoding="utf-8"?>
<ds:datastoreItem xmlns:ds="http://schemas.openxmlformats.org/officeDocument/2006/customXml" ds:itemID="{487FBC2E-1B74-462C-BEB0-F77CDABA3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32b8a-6705-4ecf-b513-797aa71e6116"/>
    <ds:schemaRef ds:uri="c04db6c5-470f-4b88-a487-26debd064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413D93-DEE3-4922-8512-B3FF1F4E7A9F}">
  <ds:schemaRefs>
    <ds:schemaRef ds:uri="http://purl.org/dc/elements/1.1/"/>
    <ds:schemaRef ds:uri="http://purl.org/dc/dcmitype/"/>
    <ds:schemaRef ds:uri="http://www.w3.org/XML/1998/namespace"/>
    <ds:schemaRef ds:uri="http://schemas.openxmlformats.org/package/2006/metadata/core-properties"/>
    <ds:schemaRef ds:uri="http://schemas.microsoft.com/office/2006/metadata/properties"/>
    <ds:schemaRef ds:uri="c04db6c5-470f-4b88-a487-26debd064065"/>
    <ds:schemaRef ds:uri="39d32b8a-6705-4ecf-b513-797aa71e6116"/>
    <ds:schemaRef ds:uri="http://purl.org/dc/terms/"/>
    <ds:schemaRef ds:uri="http://schemas.microsoft.com/office/infopath/2007/PartnerControls"/>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header</vt:lpstr>
      <vt:lpstr>Retail MC 2025-2013</vt:lpstr>
      <vt:lpstr>Retail MC 2008-2012</vt:lpstr>
      <vt:lpstr>Retail MC 2003-2007</vt:lpstr>
      <vt:lpstr>Retail MC 1991-2003</vt:lpstr>
      <vt:lpstr>'Retail MC 2003-2007'!MKTSHAR1</vt:lpstr>
      <vt:lpstr>header!Print_Area</vt:lpstr>
      <vt:lpstr>'Retail MC 2008-2012'!Print_Area</vt:lpstr>
      <vt:lpstr>'Retail MC 2025-2013'!Print_Area</vt:lpstr>
    </vt:vector>
  </TitlesOfParts>
  <Manager/>
  <Company>Harley-Davidson Motor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Harley-Davidson | Investor Relations | Income Statement</dc:title>
  <dc:subject/>
  <dc:creator>Harley Davidson</dc:creator>
  <cp:keywords/>
  <dc:description/>
  <cp:lastModifiedBy>Marley, Callie</cp:lastModifiedBy>
  <cp:revision/>
  <dcterms:created xsi:type="dcterms:W3CDTF">1999-05-26T18:14:30Z</dcterms:created>
  <dcterms:modified xsi:type="dcterms:W3CDTF">2026-02-10T14:03:41Z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0x0101009D7E5562617696498943667CD10488E8</vt:lpwstr>
  </property>
</Properties>
</file>