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di365-my.sharepoint.com/personal/callie_marley_harley-davidson_com/Documents/Documents/"/>
    </mc:Choice>
  </mc:AlternateContent>
  <xr:revisionPtr revIDLastSave="0" documentId="8_{05C7B32C-6652-42FE-8226-2DDEEECC12A7}" xr6:coauthVersionLast="47" xr6:coauthVersionMax="47" xr10:uidLastSave="{00000000-0000-0000-0000-000000000000}"/>
  <bookViews>
    <workbookView xWindow="28680" yWindow="-120" windowWidth="25440" windowHeight="15270" activeTab="2" xr2:uid="{00000000-000D-0000-FFFF-FFFF00000000}"/>
  </bookViews>
  <sheets>
    <sheet name="Header " sheetId="3" r:id="rId1"/>
    <sheet name="Annual units" sheetId="1" r:id="rId2"/>
    <sheet name="Qtrly Units" sheetId="2" r:id="rId3"/>
  </sheets>
  <definedNames>
    <definedName name="_94IS">#REF!</definedName>
    <definedName name="_95BS">#REF!</definedName>
    <definedName name="_95IS">#REF!</definedName>
    <definedName name="_96BS">#REF!</definedName>
    <definedName name="_96IS">#REF!</definedName>
    <definedName name="_97BS">#REF!</definedName>
    <definedName name="_97IS">#REF!</definedName>
    <definedName name="_98BS">#REF!</definedName>
    <definedName name="_98IS">#REF!</definedName>
    <definedName name="_99BS">#REF!</definedName>
    <definedName name="_99IS">#REF!</definedName>
    <definedName name="BSYEARS">#REF!</definedName>
    <definedName name="DEALERS">#REF!</definedName>
    <definedName name="DEMOG">#REF!</definedName>
    <definedName name="HOG">#REF!</definedName>
    <definedName name="MFGLOCA">#REF!</definedName>
    <definedName name="MKTSHAR1">#REF!</definedName>
    <definedName name="MKTSHAR2">#REF!</definedName>
    <definedName name="_xlnm.Print_Area" localSheetId="0">'Header '!$A$1:$J$15</definedName>
    <definedName name="_xlnm.Print_Area" localSheetId="2">'Qtrly Units'!$A$1:$F$392</definedName>
    <definedName name="_xlnm.Print_Titles" localSheetId="2">'Qtrly Units'!#REF!</definedName>
    <definedName name="QTRUNITS">'Qtrly Units'!$A$300:$F$392</definedName>
    <definedName name="STOCK">#REF!</definedName>
    <definedName name="UNITS">'Annual units'!$A$1:$AO$21</definedName>
    <definedName name="YEAR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B15" i="1"/>
  <c r="F16" i="2"/>
  <c r="F13" i="2"/>
  <c r="F12" i="2"/>
  <c r="F7" i="2"/>
  <c r="F8" i="2"/>
  <c r="F9" i="2"/>
  <c r="F6" i="2"/>
  <c r="E14" i="2"/>
  <c r="D14" i="2"/>
  <c r="C14" i="2"/>
  <c r="B14" i="2"/>
  <c r="F14" i="2" s="1"/>
  <c r="E10" i="2"/>
  <c r="D10" i="2"/>
  <c r="C10" i="2"/>
  <c r="B10" i="2"/>
  <c r="F10" i="2" s="1"/>
  <c r="F62" i="2" l="1"/>
  <c r="F58" i="2"/>
  <c r="E56" i="2"/>
  <c r="E60" i="2" s="1"/>
  <c r="E59" i="2" s="1"/>
  <c r="D56" i="2"/>
  <c r="D60" i="2" s="1"/>
  <c r="D59" i="2" s="1"/>
  <c r="C56" i="2"/>
  <c r="C60" i="2" s="1"/>
  <c r="C59" i="2" s="1"/>
  <c r="B56" i="2"/>
  <c r="B60" i="2" s="1"/>
  <c r="B59" i="2" s="1"/>
  <c r="F55" i="2"/>
  <c r="F54" i="2"/>
  <c r="F53" i="2"/>
  <c r="F52" i="2"/>
  <c r="F56" i="2" l="1"/>
  <c r="F60" i="2" s="1"/>
  <c r="F59" i="2" s="1"/>
  <c r="F40" i="2" l="1"/>
  <c r="F44" i="2" s="1"/>
  <c r="F43" i="2" s="1"/>
  <c r="E40" i="2"/>
  <c r="E44" i="2" s="1"/>
  <c r="E43" i="2" s="1"/>
  <c r="D40" i="2"/>
  <c r="D44" i="2" s="1"/>
  <c r="D43" i="2" s="1"/>
  <c r="C40" i="2"/>
  <c r="C44" i="2" s="1"/>
  <c r="C43" i="2" s="1"/>
  <c r="B40" i="2"/>
  <c r="B44" i="2" s="1"/>
  <c r="B43" i="2" s="1"/>
  <c r="F67" i="2"/>
  <c r="F68" i="2"/>
  <c r="F69" i="2"/>
  <c r="F70" i="2"/>
  <c r="E387" i="2" l="1"/>
  <c r="D387" i="2"/>
  <c r="C387" i="2"/>
  <c r="B387" i="2"/>
  <c r="E376" i="2"/>
  <c r="D376" i="2"/>
  <c r="C376" i="2"/>
  <c r="B376" i="2"/>
  <c r="E365" i="2"/>
  <c r="D365" i="2"/>
  <c r="C365" i="2"/>
  <c r="B365" i="2"/>
  <c r="E342" i="2"/>
  <c r="D342" i="2"/>
  <c r="C342" i="2"/>
  <c r="B342" i="2"/>
  <c r="E331" i="2"/>
  <c r="D331" i="2"/>
  <c r="C331" i="2"/>
  <c r="B331" i="2"/>
  <c r="E318" i="2"/>
  <c r="D318" i="2"/>
  <c r="C318" i="2"/>
  <c r="B318" i="2"/>
  <c r="D305" i="2"/>
  <c r="B305" i="2"/>
  <c r="E279" i="2"/>
  <c r="D279" i="2"/>
  <c r="C279" i="2"/>
  <c r="B279" i="2"/>
  <c r="E266" i="2"/>
  <c r="D266" i="2"/>
  <c r="C266" i="2"/>
  <c r="B266" i="2"/>
  <c r="E253" i="2"/>
  <c r="D253" i="2"/>
  <c r="C253" i="2"/>
  <c r="B253" i="2"/>
  <c r="E240" i="2"/>
  <c r="D240" i="2"/>
  <c r="C240" i="2"/>
  <c r="B240" i="2"/>
  <c r="E227" i="2"/>
  <c r="D227" i="2"/>
  <c r="C227" i="2"/>
  <c r="B227" i="2"/>
  <c r="E214" i="2"/>
  <c r="D214" i="2"/>
  <c r="C214" i="2"/>
  <c r="B214" i="2"/>
  <c r="E202" i="2"/>
  <c r="D202" i="2"/>
  <c r="C202" i="2"/>
  <c r="B202" i="2"/>
  <c r="E190" i="2"/>
  <c r="D190" i="2"/>
  <c r="C190" i="2"/>
  <c r="B190" i="2"/>
  <c r="E178" i="2"/>
  <c r="D178" i="2"/>
  <c r="C178" i="2"/>
  <c r="B178" i="2"/>
  <c r="E168" i="2"/>
  <c r="D168" i="2"/>
  <c r="C168" i="2"/>
  <c r="B168" i="2"/>
  <c r="E158" i="2"/>
  <c r="D158" i="2"/>
  <c r="C158" i="2"/>
  <c r="B158" i="2"/>
  <c r="E148" i="2"/>
  <c r="D148" i="2"/>
  <c r="C148" i="2"/>
  <c r="B148" i="2"/>
  <c r="E138" i="2"/>
  <c r="D138" i="2"/>
  <c r="C138" i="2"/>
  <c r="B138" i="2"/>
  <c r="E128" i="2"/>
  <c r="D128" i="2"/>
  <c r="C128" i="2"/>
  <c r="B128" i="2"/>
  <c r="E108" i="2"/>
  <c r="D108" i="2"/>
  <c r="C108" i="2"/>
  <c r="B108" i="2"/>
  <c r="E118" i="2"/>
  <c r="D118" i="2"/>
  <c r="C118" i="2"/>
  <c r="B118" i="2"/>
  <c r="E98" i="2"/>
  <c r="D98" i="2"/>
  <c r="C98" i="2"/>
  <c r="B98" i="2"/>
  <c r="E82" i="2"/>
  <c r="D82" i="2"/>
  <c r="C82" i="2"/>
  <c r="E71" i="2"/>
  <c r="E74" i="2" s="1"/>
  <c r="E75" i="2" s="1"/>
  <c r="D71" i="2"/>
  <c r="D74" i="2" s="1"/>
  <c r="D75" i="2" s="1"/>
  <c r="C71" i="2"/>
  <c r="C74" i="2" s="1"/>
  <c r="C75" i="2" s="1"/>
  <c r="B71" i="2"/>
  <c r="B74" i="2" s="1"/>
  <c r="B75" i="2" s="1"/>
  <c r="B78" i="2"/>
  <c r="B79" i="2"/>
  <c r="F85" i="2"/>
  <c r="F84" i="2"/>
  <c r="F80" i="2"/>
  <c r="F81" i="2"/>
  <c r="AO15" i="1"/>
  <c r="AN15" i="1"/>
  <c r="AM15" i="1"/>
  <c r="AL15" i="1"/>
  <c r="AK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F21" i="1"/>
  <c r="F73" i="2"/>
  <c r="E86" i="2"/>
  <c r="D86" i="2"/>
  <c r="C86" i="2"/>
  <c r="B86" i="2"/>
  <c r="G21" i="1"/>
  <c r="F387" i="2" l="1"/>
  <c r="F376" i="2"/>
  <c r="F365" i="2"/>
  <c r="F342" i="2"/>
  <c r="F331" i="2"/>
  <c r="F318" i="2"/>
  <c r="F279" i="2"/>
  <c r="F266" i="2"/>
  <c r="F253" i="2"/>
  <c r="F214" i="2"/>
  <c r="F240" i="2"/>
  <c r="F227" i="2"/>
  <c r="F202" i="2"/>
  <c r="F190" i="2"/>
  <c r="F178" i="2"/>
  <c r="F168" i="2"/>
  <c r="F158" i="2"/>
  <c r="F148" i="2"/>
  <c r="F138" i="2"/>
  <c r="F128" i="2"/>
  <c r="F108" i="2"/>
  <c r="F118" i="2"/>
  <c r="F82" i="2"/>
  <c r="B82" i="2"/>
  <c r="F71" i="2"/>
  <c r="F86" i="2"/>
  <c r="F74" i="2"/>
  <c r="F75" i="2" s="1"/>
  <c r="H21" i="1"/>
  <c r="E102" i="2" l="1"/>
  <c r="D102" i="2"/>
  <c r="C102" i="2"/>
  <c r="B102" i="2"/>
  <c r="F101" i="2"/>
  <c r="F100" i="2"/>
  <c r="F95" i="2"/>
  <c r="F96" i="2"/>
  <c r="F97" i="2"/>
  <c r="F102" i="2" l="1"/>
  <c r="F98" i="2"/>
  <c r="F111" i="2"/>
  <c r="F110" i="2"/>
  <c r="E112" i="2" l="1"/>
  <c r="D112" i="2"/>
  <c r="C112" i="2"/>
  <c r="B112" i="2"/>
  <c r="F105" i="2"/>
  <c r="F106" i="2"/>
  <c r="F107" i="2"/>
  <c r="F112" i="2" l="1"/>
  <c r="J21" i="1"/>
  <c r="K21" i="1" l="1"/>
  <c r="E122" i="2"/>
  <c r="D122" i="2"/>
  <c r="C122" i="2"/>
  <c r="B122" i="2"/>
  <c r="F121" i="2"/>
  <c r="F120" i="2"/>
  <c r="F115" i="2"/>
  <c r="F116" i="2"/>
  <c r="F117" i="2"/>
  <c r="E132" i="2"/>
  <c r="D132" i="2"/>
  <c r="C132" i="2"/>
  <c r="B132" i="2"/>
  <c r="F131" i="2"/>
  <c r="F130" i="2"/>
  <c r="F125" i="2"/>
  <c r="F126" i="2"/>
  <c r="F127" i="2"/>
  <c r="F137" i="2"/>
  <c r="F136" i="2"/>
  <c r="F135" i="2"/>
  <c r="F140" i="2"/>
  <c r="F141" i="2"/>
  <c r="B142" i="2"/>
  <c r="C142" i="2"/>
  <c r="D142" i="2"/>
  <c r="E142" i="2"/>
  <c r="F147" i="2"/>
  <c r="F146" i="2"/>
  <c r="F145" i="2"/>
  <c r="F150" i="2"/>
  <c r="F151" i="2"/>
  <c r="B152" i="2"/>
  <c r="C152" i="2"/>
  <c r="D152" i="2"/>
  <c r="E152" i="2"/>
  <c r="F157" i="2"/>
  <c r="F156" i="2"/>
  <c r="F155" i="2"/>
  <c r="F160" i="2"/>
  <c r="F161" i="2"/>
  <c r="B162" i="2"/>
  <c r="C162" i="2"/>
  <c r="D162" i="2"/>
  <c r="E162" i="2"/>
  <c r="F167" i="2"/>
  <c r="F166" i="2"/>
  <c r="F165" i="2"/>
  <c r="F170" i="2"/>
  <c r="F171" i="2"/>
  <c r="B172" i="2"/>
  <c r="C172" i="2"/>
  <c r="D172" i="2"/>
  <c r="E172" i="2"/>
  <c r="F177" i="2"/>
  <c r="F176" i="2"/>
  <c r="F175" i="2"/>
  <c r="F180" i="2"/>
  <c r="F181" i="2"/>
  <c r="B182" i="2"/>
  <c r="C182" i="2"/>
  <c r="D182" i="2"/>
  <c r="E182" i="2"/>
  <c r="F184" i="2"/>
  <c r="F189" i="2"/>
  <c r="F188" i="2"/>
  <c r="F187" i="2"/>
  <c r="F192" i="2"/>
  <c r="F193" i="2"/>
  <c r="B194" i="2"/>
  <c r="C194" i="2"/>
  <c r="D194" i="2"/>
  <c r="E194" i="2"/>
  <c r="F196" i="2"/>
  <c r="F201" i="2"/>
  <c r="F200" i="2"/>
  <c r="F199" i="2"/>
  <c r="F204" i="2"/>
  <c r="F205" i="2"/>
  <c r="B206" i="2"/>
  <c r="C206" i="2"/>
  <c r="D206" i="2"/>
  <c r="E206" i="2"/>
  <c r="F208" i="2"/>
  <c r="F213" i="2"/>
  <c r="F212" i="2"/>
  <c r="F211" i="2"/>
  <c r="F216" i="2"/>
  <c r="F217" i="2"/>
  <c r="B218" i="2"/>
  <c r="C218" i="2"/>
  <c r="D218" i="2"/>
  <c r="E218" i="2"/>
  <c r="F220" i="2"/>
  <c r="F221" i="2"/>
  <c r="F226" i="2"/>
  <c r="F225" i="2"/>
  <c r="F224" i="2"/>
  <c r="F229" i="2"/>
  <c r="F230" i="2"/>
  <c r="B231" i="2"/>
  <c r="C231" i="2"/>
  <c r="D231" i="2"/>
  <c r="E231" i="2"/>
  <c r="F233" i="2"/>
  <c r="F234" i="2"/>
  <c r="F239" i="2"/>
  <c r="F238" i="2"/>
  <c r="F237" i="2"/>
  <c r="F242" i="2"/>
  <c r="F243" i="2"/>
  <c r="B244" i="2"/>
  <c r="C244" i="2"/>
  <c r="D244" i="2"/>
  <c r="E244" i="2"/>
  <c r="F246" i="2"/>
  <c r="F247" i="2"/>
  <c r="F252" i="2"/>
  <c r="F251" i="2"/>
  <c r="F250" i="2"/>
  <c r="F255" i="2"/>
  <c r="F256" i="2"/>
  <c r="B257" i="2"/>
  <c r="C257" i="2"/>
  <c r="D257" i="2"/>
  <c r="E257" i="2"/>
  <c r="F259" i="2"/>
  <c r="F260" i="2"/>
  <c r="F265" i="2"/>
  <c r="F264" i="2"/>
  <c r="F263" i="2"/>
  <c r="F268" i="2"/>
  <c r="F269" i="2"/>
  <c r="B270" i="2"/>
  <c r="C270" i="2"/>
  <c r="D270" i="2"/>
  <c r="E270" i="2"/>
  <c r="F272" i="2"/>
  <c r="F273" i="2"/>
  <c r="F278" i="2"/>
  <c r="F277" i="2"/>
  <c r="F276" i="2"/>
  <c r="F281" i="2"/>
  <c r="F282" i="2"/>
  <c r="B283" i="2"/>
  <c r="C283" i="2"/>
  <c r="D283" i="2"/>
  <c r="E283" i="2"/>
  <c r="F285" i="2"/>
  <c r="F286" i="2"/>
  <c r="F291" i="2"/>
  <c r="B290" i="2"/>
  <c r="B292" i="2" s="1"/>
  <c r="C290" i="2"/>
  <c r="C292" i="2" s="1"/>
  <c r="D290" i="2"/>
  <c r="D292" i="2" s="1"/>
  <c r="E290" i="2"/>
  <c r="E292" i="2" s="1"/>
  <c r="F289" i="2"/>
  <c r="F294" i="2"/>
  <c r="F295" i="2"/>
  <c r="B296" i="2"/>
  <c r="C296" i="2"/>
  <c r="D296" i="2"/>
  <c r="E296" i="2"/>
  <c r="F298" i="2"/>
  <c r="F299" i="2"/>
  <c r="C304" i="2"/>
  <c r="F304" i="2" s="1"/>
  <c r="C303" i="2"/>
  <c r="E303" i="2"/>
  <c r="E305" i="2" s="1"/>
  <c r="F302" i="2"/>
  <c r="F307" i="2"/>
  <c r="F308" i="2"/>
  <c r="B309" i="2"/>
  <c r="C309" i="2"/>
  <c r="D309" i="2"/>
  <c r="E309" i="2"/>
  <c r="F311" i="2"/>
  <c r="F312" i="2"/>
  <c r="F317" i="2"/>
  <c r="F316" i="2"/>
  <c r="F315" i="2"/>
  <c r="F320" i="2"/>
  <c r="F321" i="2"/>
  <c r="B322" i="2"/>
  <c r="C322" i="2"/>
  <c r="D322" i="2"/>
  <c r="E322" i="2"/>
  <c r="F324" i="2"/>
  <c r="F325" i="2"/>
  <c r="F330" i="2"/>
  <c r="AB14" i="1" s="1"/>
  <c r="F329" i="2"/>
  <c r="AB12" i="1" s="1"/>
  <c r="F328" i="2"/>
  <c r="AB11" i="1" s="1"/>
  <c r="F333" i="2"/>
  <c r="AB19" i="1" s="1"/>
  <c r="B334" i="2"/>
  <c r="C334" i="2"/>
  <c r="C335" i="2" s="1"/>
  <c r="D335" i="2"/>
  <c r="E335" i="2"/>
  <c r="F336" i="2"/>
  <c r="F341" i="2"/>
  <c r="AC14" i="1" s="1"/>
  <c r="F340" i="2"/>
  <c r="AC12" i="1" s="1"/>
  <c r="F339" i="2"/>
  <c r="AC11" i="1" s="1"/>
  <c r="F344" i="2"/>
  <c r="AC19" i="1" s="1"/>
  <c r="B345" i="2"/>
  <c r="B346" i="2" s="1"/>
  <c r="C345" i="2"/>
  <c r="D346" i="2"/>
  <c r="E346" i="2"/>
  <c r="F347" i="2"/>
  <c r="F351" i="2"/>
  <c r="F352" i="2"/>
  <c r="F353" i="2"/>
  <c r="B354" i="2"/>
  <c r="C354" i="2"/>
  <c r="D354" i="2"/>
  <c r="E354" i="2"/>
  <c r="F356" i="2"/>
  <c r="F357" i="2"/>
  <c r="B358" i="2"/>
  <c r="C358" i="2"/>
  <c r="D358" i="2"/>
  <c r="E358" i="2"/>
  <c r="F359" i="2"/>
  <c r="F364" i="2"/>
  <c r="F363" i="2"/>
  <c r="F362" i="2"/>
  <c r="F367" i="2"/>
  <c r="F368" i="2"/>
  <c r="B369" i="2"/>
  <c r="C369" i="2"/>
  <c r="D369" i="2"/>
  <c r="E369" i="2"/>
  <c r="F370" i="2"/>
  <c r="F375" i="2"/>
  <c r="F374" i="2"/>
  <c r="F373" i="2"/>
  <c r="F378" i="2"/>
  <c r="F379" i="2"/>
  <c r="B380" i="2"/>
  <c r="C380" i="2"/>
  <c r="D380" i="2"/>
  <c r="E380" i="2"/>
  <c r="F381" i="2"/>
  <c r="F386" i="2"/>
  <c r="F385" i="2"/>
  <c r="F384" i="2"/>
  <c r="F389" i="2"/>
  <c r="F390" i="2"/>
  <c r="B391" i="2"/>
  <c r="C391" i="2"/>
  <c r="D391" i="2"/>
  <c r="E391" i="2"/>
  <c r="F392" i="2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C305" i="2" l="1"/>
  <c r="F305" i="2" s="1"/>
  <c r="F292" i="2"/>
  <c r="AB15" i="1"/>
  <c r="AC15" i="1"/>
  <c r="F309" i="2"/>
  <c r="F296" i="2"/>
  <c r="F172" i="2"/>
  <c r="F122" i="2"/>
  <c r="F283" i="2"/>
  <c r="F270" i="2"/>
  <c r="F218" i="2"/>
  <c r="F194" i="2"/>
  <c r="F354" i="2"/>
  <c r="F244" i="2"/>
  <c r="F231" i="2"/>
  <c r="F162" i="2"/>
  <c r="F334" i="2"/>
  <c r="AB20" i="1" s="1"/>
  <c r="AB21" i="1" s="1"/>
  <c r="F257" i="2"/>
  <c r="F152" i="2"/>
  <c r="F380" i="2"/>
  <c r="F358" i="2"/>
  <c r="F345" i="2"/>
  <c r="F346" i="2" s="1"/>
  <c r="F206" i="2"/>
  <c r="F142" i="2"/>
  <c r="F132" i="2"/>
  <c r="B335" i="2"/>
  <c r="F391" i="2"/>
  <c r="F369" i="2"/>
  <c r="F322" i="2"/>
  <c r="F290" i="2"/>
  <c r="F182" i="2"/>
  <c r="C346" i="2"/>
  <c r="AC20" i="1" l="1"/>
  <c r="AC21" i="1" s="1"/>
  <c r="F335" i="2"/>
</calcChain>
</file>

<file path=xl/sharedStrings.xml><?xml version="1.0" encoding="utf-8"?>
<sst xmlns="http://schemas.openxmlformats.org/spreadsheetml/2006/main" count="449" uniqueCount="43">
  <si>
    <t>Harley-Davidson, Inc.</t>
  </si>
  <si>
    <t>Shipments</t>
  </si>
  <si>
    <t>Unaudited Historical Data</t>
  </si>
  <si>
    <t>Motorcycle Shipments</t>
  </si>
  <si>
    <t>(Units)</t>
  </si>
  <si>
    <t>HARLEY-DAVIDSON</t>
  </si>
  <si>
    <t>Touring</t>
  </si>
  <si>
    <t>Cruiser</t>
  </si>
  <si>
    <t>Adventure Touring</t>
  </si>
  <si>
    <t>-</t>
  </si>
  <si>
    <t>Sportster / Street</t>
  </si>
  <si>
    <t>United States</t>
  </si>
  <si>
    <t>International</t>
  </si>
  <si>
    <t>Discontinued</t>
  </si>
  <si>
    <t>BUELL®</t>
  </si>
  <si>
    <t>Notes</t>
  </si>
  <si>
    <t>In the figures here, beginning in 2020 and later periods:  CVO and Trike units are reclassifed and included in Touring units</t>
  </si>
  <si>
    <t>In the figures here, in 2019 and prior periods:  CVO and Trike units are included in Cruiser units</t>
  </si>
  <si>
    <t>In the figures here, Cruiser units include Softail and LiveWire units</t>
  </si>
  <si>
    <t>Adventure Touring is a new unit category for Harley-Davidson that commenced in 2021</t>
  </si>
  <si>
    <t>(UNITS)</t>
  </si>
  <si>
    <t>HARLEY-DAVIDSON®</t>
  </si>
  <si>
    <t>Q1</t>
  </si>
  <si>
    <t>Q2</t>
  </si>
  <si>
    <t>Q3</t>
  </si>
  <si>
    <t>Q4</t>
  </si>
  <si>
    <t xml:space="preserve">Cruiser </t>
  </si>
  <si>
    <t>BUELL® UNITS</t>
  </si>
  <si>
    <t>Buell 651+cc</t>
  </si>
  <si>
    <t>Buell Total</t>
  </si>
  <si>
    <r>
      <t xml:space="preserve">    Grand American Touring</t>
    </r>
    <r>
      <rPr>
        <vertAlign val="superscript"/>
        <sz val="12"/>
        <color indexed="8"/>
        <rFont val="Franklin Gothic Book"/>
        <family val="2"/>
      </rPr>
      <t>(a)</t>
    </r>
  </si>
  <si>
    <t xml:space="preserve">    Cruiser</t>
  </si>
  <si>
    <r>
      <t xml:space="preserve">    </t>
    </r>
    <r>
      <rPr>
        <sz val="12"/>
        <rFont val="Franklin Gothic Book"/>
        <family val="2"/>
      </rPr>
      <t xml:space="preserve">Sport </t>
    </r>
    <r>
      <rPr>
        <sz val="12"/>
        <color indexed="8"/>
        <rFont val="Franklin Gothic Book"/>
        <family val="2"/>
      </rPr>
      <t>and Lightweight</t>
    </r>
  </si>
  <si>
    <t xml:space="preserve">    Adventure Touring</t>
  </si>
  <si>
    <t xml:space="preserve">   Domestic</t>
  </si>
  <si>
    <t xml:space="preserve">   International</t>
  </si>
  <si>
    <t xml:space="preserve">   Total</t>
  </si>
  <si>
    <t>LiveWire Motorcycle Shipments</t>
  </si>
  <si>
    <r>
      <rPr>
        <vertAlign val="superscript"/>
        <sz val="11"/>
        <rFont val="Franklin Gothic Book"/>
        <family val="2"/>
      </rPr>
      <t>(a)</t>
    </r>
    <r>
      <rPr>
        <sz val="11"/>
        <rFont val="Franklin Gothic Book"/>
        <family val="2"/>
      </rPr>
      <t xml:space="preserve"> Includes CVO &amp; Trike</t>
    </r>
  </si>
  <si>
    <t>LiveWire</t>
  </si>
  <si>
    <t xml:space="preserve">Harley-Davidson® </t>
  </si>
  <si>
    <r>
      <rPr>
        <vertAlign val="superscript"/>
        <sz val="11"/>
        <rFont val="Franklin Gothic Book"/>
        <family val="2"/>
      </rPr>
      <t>(a)</t>
    </r>
    <r>
      <rPr>
        <sz val="11"/>
        <rFont val="Franklin Gothic Book"/>
        <family val="2"/>
      </rPr>
      <t xml:space="preserve"> Includes Trike</t>
    </r>
  </si>
  <si>
    <t>As of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</si>
</sst>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mmm\ d\,\ yyyy"/>
  </numFmts>
  <fonts count="24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u val="singleAccounting"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32"/>
      <name val="Times New Roman"/>
      <family val="1"/>
    </font>
    <font>
      <b/>
      <sz val="48"/>
      <name val="Times New Roman"/>
      <family val="1"/>
    </font>
    <font>
      <sz val="12"/>
      <name val="Franklin Gothic Book"/>
      <family val="2"/>
    </font>
    <font>
      <sz val="11"/>
      <name val="Franklin Gothic Book"/>
      <family val="2"/>
    </font>
    <font>
      <sz val="12"/>
      <color indexed="8"/>
      <name val="Franklin Gothic Book"/>
      <family val="2"/>
    </font>
    <font>
      <vertAlign val="superscript"/>
      <sz val="12"/>
      <color indexed="8"/>
      <name val="Franklin Gothic Book"/>
      <family val="2"/>
    </font>
    <font>
      <vertAlign val="superscript"/>
      <sz val="11"/>
      <name val="Franklin Gothic Book"/>
      <family val="2"/>
    </font>
    <font>
      <sz val="9"/>
      <color rgb="FF333333"/>
      <name val="Franklin-gothic-atf"/>
    </font>
    <font>
      <u/>
      <sz val="12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64" fontId="3" fillId="0" borderId="0" xfId="1" applyNumberFormat="1" applyFont="1"/>
    <xf numFmtId="164" fontId="3" fillId="0" borderId="0" xfId="1" applyNumberFormat="1" applyFont="1" applyAlignment="1">
      <alignment horizontal="center"/>
    </xf>
    <xf numFmtId="37" fontId="3" fillId="0" borderId="0" xfId="0" applyNumberFormat="1" applyFont="1"/>
    <xf numFmtId="37" fontId="5" fillId="0" borderId="0" xfId="0" applyNumberFormat="1" applyFont="1"/>
    <xf numFmtId="37" fontId="5" fillId="0" borderId="0" xfId="1" applyNumberFormat="1" applyFont="1" applyBorder="1" applyAlignment="1"/>
    <xf numFmtId="0" fontId="6" fillId="0" borderId="0" xfId="0" applyFont="1"/>
    <xf numFmtId="37" fontId="0" fillId="0" borderId="0" xfId="0" applyNumberFormat="1"/>
    <xf numFmtId="37" fontId="0" fillId="0" borderId="0" xfId="1" applyNumberFormat="1" applyFont="1" applyAlignment="1"/>
    <xf numFmtId="37" fontId="7" fillId="0" borderId="0" xfId="0" applyNumberFormat="1" applyFont="1"/>
    <xf numFmtId="37" fontId="7" fillId="0" borderId="0" xfId="1" applyNumberFormat="1" applyFont="1" applyAlignment="1"/>
    <xf numFmtId="37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37" fontId="2" fillId="0" borderId="1" xfId="0" applyNumberFormat="1" applyFont="1" applyBorder="1"/>
    <xf numFmtId="37" fontId="2" fillId="0" borderId="2" xfId="0" applyNumberFormat="1" applyFont="1" applyBorder="1"/>
    <xf numFmtId="0" fontId="12" fillId="0" borderId="3" xfId="0" applyFont="1" applyBorder="1"/>
    <xf numFmtId="37" fontId="2" fillId="0" borderId="4" xfId="0" applyNumberFormat="1" applyFont="1" applyBorder="1"/>
    <xf numFmtId="37" fontId="2" fillId="0" borderId="0" xfId="0" applyNumberFormat="1" applyFont="1"/>
    <xf numFmtId="0" fontId="2" fillId="0" borderId="5" xfId="0" applyFont="1" applyBorder="1"/>
    <xf numFmtId="37" fontId="12" fillId="0" borderId="4" xfId="0" applyNumberFormat="1" applyFont="1" applyBorder="1"/>
    <xf numFmtId="37" fontId="12" fillId="0" borderId="0" xfId="0" applyNumberFormat="1" applyFont="1"/>
    <xf numFmtId="0" fontId="12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37" fontId="13" fillId="0" borderId="7" xfId="0" applyNumberFormat="1" applyFont="1" applyBorder="1" applyAlignment="1">
      <alignment horizontal="right"/>
    </xf>
    <xf numFmtId="0" fontId="12" fillId="0" borderId="8" xfId="0" applyFont="1" applyBorder="1"/>
    <xf numFmtId="0" fontId="2" fillId="0" borderId="0" xfId="0" applyFont="1"/>
    <xf numFmtId="0" fontId="14" fillId="0" borderId="5" xfId="0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37" fontId="2" fillId="0" borderId="0" xfId="0" applyNumberFormat="1" applyFont="1" applyAlignment="1">
      <alignment horizontal="centerContinuous"/>
    </xf>
    <xf numFmtId="0" fontId="13" fillId="0" borderId="7" xfId="0" applyFont="1" applyBorder="1" applyAlignment="1">
      <alignment horizontal="right"/>
    </xf>
    <xf numFmtId="0" fontId="2" fillId="0" borderId="3" xfId="0" applyFont="1" applyBorder="1"/>
    <xf numFmtId="0" fontId="5" fillId="0" borderId="0" xfId="0" applyFont="1"/>
    <xf numFmtId="37" fontId="2" fillId="0" borderId="1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37" fontId="12" fillId="0" borderId="4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3" fontId="12" fillId="0" borderId="4" xfId="0" applyNumberFormat="1" applyFont="1" applyBorder="1"/>
    <xf numFmtId="3" fontId="12" fillId="0" borderId="0" xfId="0" applyNumberFormat="1" applyFont="1"/>
    <xf numFmtId="37" fontId="12" fillId="0" borderId="2" xfId="0" applyNumberFormat="1" applyFont="1" applyBorder="1" applyAlignment="1">
      <alignment horizontal="right"/>
    </xf>
    <xf numFmtId="37" fontId="12" fillId="0" borderId="2" xfId="0" applyNumberFormat="1" applyFont="1" applyBorder="1"/>
    <xf numFmtId="37" fontId="12" fillId="0" borderId="1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Continuous"/>
    </xf>
    <xf numFmtId="165" fontId="15" fillId="2" borderId="0" xfId="0" quotePrefix="1" applyNumberFormat="1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0" fontId="16" fillId="2" borderId="0" xfId="0" applyFont="1" applyFill="1" applyAlignment="1">
      <alignment horizontal="centerContinuous"/>
    </xf>
    <xf numFmtId="164" fontId="2" fillId="0" borderId="0" xfId="1" applyNumberFormat="1" applyFont="1" applyBorder="1" applyAlignment="1">
      <alignment horizontal="right"/>
    </xf>
    <xf numFmtId="37" fontId="12" fillId="0" borderId="9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5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2" xfId="0" applyFont="1" applyBorder="1"/>
    <xf numFmtId="0" fontId="4" fillId="0" borderId="2" xfId="0" applyFont="1" applyBorder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3" fontId="2" fillId="0" borderId="0" xfId="0" applyNumberFormat="1" applyFont="1"/>
    <xf numFmtId="164" fontId="12" fillId="0" borderId="0" xfId="1" applyNumberFormat="1" applyFont="1" applyFill="1" applyAlignment="1">
      <alignment horizontal="center"/>
    </xf>
    <xf numFmtId="3" fontId="14" fillId="0" borderId="0" xfId="0" applyNumberFormat="1" applyFont="1"/>
    <xf numFmtId="0" fontId="2" fillId="0" borderId="0" xfId="0" applyFont="1" applyAlignment="1">
      <alignment horizontal="left" indent="1"/>
    </xf>
    <xf numFmtId="0" fontId="12" fillId="0" borderId="2" xfId="0" applyFont="1" applyBorder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17" fillId="0" borderId="0" xfId="0" applyFont="1"/>
    <xf numFmtId="41" fontId="17" fillId="0" borderId="0" xfId="0" applyNumberFormat="1" applyFont="1"/>
    <xf numFmtId="0" fontId="18" fillId="0" borderId="0" xfId="0" applyFont="1" applyAlignment="1">
      <alignment wrapText="1"/>
    </xf>
    <xf numFmtId="0" fontId="4" fillId="0" borderId="0" xfId="0" applyFont="1"/>
    <xf numFmtId="3" fontId="22" fillId="0" borderId="0" xfId="0" applyNumberFormat="1" applyFont="1"/>
    <xf numFmtId="0" fontId="9" fillId="0" borderId="0" xfId="0" applyFont="1" applyAlignment="1">
      <alignment horizontal="right"/>
    </xf>
    <xf numFmtId="0" fontId="23" fillId="0" borderId="0" xfId="0" applyFont="1"/>
    <xf numFmtId="0" fontId="18" fillId="0" borderId="5" xfId="0" applyFont="1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8">
    <cellStyle name="Comma" xfId="1" builtinId="3"/>
    <cellStyle name="Comma 2" xfId="4" xr:uid="{638426B2-3050-4892-A541-C53073EC6990}"/>
    <cellStyle name="Comma 2 2 2" xfId="6" xr:uid="{989E54E1-BBE4-4BB0-867E-E975A6EE49E6}"/>
    <cellStyle name="Normal" xfId="0" builtinId="0"/>
    <cellStyle name="Normal 2" xfId="2" xr:uid="{00000000-0005-0000-0000-000002000000}"/>
    <cellStyle name="Normal 2 2" xfId="7" xr:uid="{E54F8D9C-9E62-47D7-B934-B6AF040A09FD}"/>
    <cellStyle name="Normal 3" xfId="3" xr:uid="{29878BD0-DCE7-4C3C-82E8-E6E0A18224F4}"/>
    <cellStyle name="Percent 2" xfId="5" xr:uid="{46803948-1257-4A94-83F0-E234CC6E4B5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15"/>
  <sheetViews>
    <sheetView defaultGridColor="0" topLeftCell="A6" colorId="22" zoomScale="87" workbookViewId="0">
      <selection activeCell="A16" sqref="A16"/>
    </sheetView>
  </sheetViews>
  <sheetFormatPr defaultColWidth="9.765625" defaultRowHeight="15.5"/>
  <cols>
    <col min="1" max="16384" width="9.765625" style="50"/>
  </cols>
  <sheetData>
    <row r="6" spans="1:11" ht="60">
      <c r="A6" s="54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40.5">
      <c r="A10" s="53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40.5">
      <c r="A11" s="53" t="s">
        <v>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40.5">
      <c r="A15" s="52" t="s">
        <v>42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</sheetData>
  <pageMargins left="0.5" right="0.5" top="0.5" bottom="0.5" header="0.5" footer="0.5"/>
  <pageSetup orientation="landscape" r:id="rId1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5"/>
  <sheetViews>
    <sheetView showGridLines="0" defaultGridColor="0" view="pageLayout" colorId="22" zoomScale="75" zoomScaleNormal="87" zoomScalePageLayoutView="75" workbookViewId="0">
      <selection activeCell="H25" sqref="H25"/>
    </sheetView>
  </sheetViews>
  <sheetFormatPr defaultColWidth="9.765625" defaultRowHeight="15.5"/>
  <cols>
    <col min="1" max="1" width="26.23046875" bestFit="1" customWidth="1"/>
    <col min="2" max="2" width="26.23046875" customWidth="1"/>
    <col min="3" max="3" width="9.765625" customWidth="1"/>
    <col min="4" max="4" width="10" customWidth="1"/>
    <col min="5" max="5" width="9.3046875" customWidth="1"/>
    <col min="6" max="15" width="9" customWidth="1"/>
    <col min="16" max="20" width="8.23046875" customWidth="1"/>
    <col min="21" max="23" width="8.07421875" customWidth="1"/>
    <col min="24" max="24" width="8.07421875" bestFit="1" customWidth="1"/>
    <col min="25" max="25" width="8.07421875" customWidth="1"/>
    <col min="26" max="27" width="8.07421875" bestFit="1" customWidth="1"/>
    <col min="28" max="29" width="8.07421875" customWidth="1"/>
    <col min="30" max="30" width="8.23046875" customWidth="1"/>
    <col min="31" max="31" width="8.07421875" customWidth="1"/>
    <col min="32" max="33" width="8" customWidth="1"/>
    <col min="34" max="41" width="7.07421875" bestFit="1" customWidth="1"/>
  </cols>
  <sheetData>
    <row r="1" spans="1:41" ht="2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</row>
    <row r="2" spans="1:41" ht="17.5">
      <c r="A2" s="87" t="s">
        <v>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41" ht="15.75" customHeight="1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ht="15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ht="15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ht="15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 ht="15.7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ht="15.75" customHeight="1"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15.75" customHeight="1"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20">
      <c r="A10" s="13" t="s">
        <v>5</v>
      </c>
      <c r="B10" s="83">
        <v>2025</v>
      </c>
      <c r="C10" s="83">
        <v>2024</v>
      </c>
      <c r="D10" s="83">
        <v>2023</v>
      </c>
      <c r="E10" s="83">
        <v>2022</v>
      </c>
      <c r="F10" s="12">
        <v>2021</v>
      </c>
      <c r="G10" s="12">
        <v>2020</v>
      </c>
      <c r="H10" s="12">
        <v>2019</v>
      </c>
      <c r="I10" s="12">
        <v>2018</v>
      </c>
      <c r="J10" s="12">
        <v>2017</v>
      </c>
      <c r="K10" s="12">
        <v>2016</v>
      </c>
      <c r="L10" s="12">
        <v>2015</v>
      </c>
      <c r="M10" s="12">
        <v>2014</v>
      </c>
      <c r="N10" s="12">
        <v>2013</v>
      </c>
      <c r="O10" s="12">
        <v>2012</v>
      </c>
      <c r="P10" s="12">
        <v>2011</v>
      </c>
      <c r="Q10" s="12">
        <v>2010</v>
      </c>
      <c r="R10" s="12">
        <v>2009</v>
      </c>
      <c r="S10" s="12">
        <v>2008</v>
      </c>
      <c r="T10" s="12">
        <v>2007</v>
      </c>
      <c r="U10" s="12">
        <v>2006</v>
      </c>
      <c r="V10" s="12">
        <v>2005</v>
      </c>
      <c r="W10" s="12">
        <v>2004</v>
      </c>
      <c r="X10" s="12">
        <v>2003</v>
      </c>
      <c r="Y10" s="12">
        <v>2002</v>
      </c>
      <c r="Z10" s="12">
        <v>2001</v>
      </c>
      <c r="AA10" s="12">
        <v>2000</v>
      </c>
      <c r="AB10" s="12">
        <v>1999</v>
      </c>
      <c r="AC10" s="12">
        <v>1998</v>
      </c>
      <c r="AD10" s="12">
        <v>1997</v>
      </c>
      <c r="AE10" s="12">
        <v>1996</v>
      </c>
      <c r="AF10" s="12">
        <v>1995</v>
      </c>
      <c r="AG10" s="12">
        <v>1994</v>
      </c>
      <c r="AH10" s="12">
        <v>1993</v>
      </c>
      <c r="AI10" s="12">
        <v>1992</v>
      </c>
      <c r="AJ10" s="12">
        <v>1991</v>
      </c>
      <c r="AK10" s="12">
        <v>1990</v>
      </c>
      <c r="AL10" s="12">
        <v>1989</v>
      </c>
      <c r="AM10" s="12">
        <v>1988</v>
      </c>
      <c r="AN10" s="12">
        <v>1987</v>
      </c>
      <c r="AO10" s="12">
        <v>1986</v>
      </c>
    </row>
    <row r="11" spans="1:41" ht="17.5">
      <c r="A11" s="6" t="s">
        <v>6</v>
      </c>
      <c r="B11" s="58">
        <v>69251</v>
      </c>
      <c r="C11" s="58">
        <v>85757</v>
      </c>
      <c r="D11" s="58">
        <v>92683</v>
      </c>
      <c r="E11" s="58">
        <v>89849</v>
      </c>
      <c r="F11" s="58">
        <v>93961</v>
      </c>
      <c r="G11" s="58">
        <v>61322</v>
      </c>
      <c r="H11" s="58">
        <v>91018</v>
      </c>
      <c r="I11" s="58">
        <v>101942</v>
      </c>
      <c r="J11" s="58">
        <v>99745</v>
      </c>
      <c r="K11" s="58">
        <v>107410</v>
      </c>
      <c r="L11" s="8">
        <v>114768</v>
      </c>
      <c r="M11" s="8">
        <v>122481</v>
      </c>
      <c r="N11" s="8">
        <v>107213</v>
      </c>
      <c r="O11" s="8">
        <v>99496</v>
      </c>
      <c r="P11" s="8">
        <v>92002</v>
      </c>
      <c r="Q11" s="8">
        <v>81927</v>
      </c>
      <c r="R11" s="8">
        <v>84104</v>
      </c>
      <c r="S11" s="8">
        <v>101887</v>
      </c>
      <c r="T11" s="8">
        <v>114076</v>
      </c>
      <c r="U11" s="8">
        <v>123444</v>
      </c>
      <c r="V11" s="8">
        <v>110193</v>
      </c>
      <c r="W11" s="8">
        <v>93305</v>
      </c>
      <c r="X11" s="8">
        <v>82577</v>
      </c>
      <c r="Y11" s="8">
        <v>70713</v>
      </c>
      <c r="Z11" s="7">
        <v>65344</v>
      </c>
      <c r="AA11" s="8">
        <v>57504</v>
      </c>
      <c r="AB11" s="11">
        <f>'Qtrly Units'!F328</f>
        <v>47511</v>
      </c>
      <c r="AC11" s="11">
        <f>'Qtrly Units'!F339</f>
        <v>39492</v>
      </c>
      <c r="AD11" s="11">
        <v>30108</v>
      </c>
      <c r="AE11" s="11">
        <v>24400</v>
      </c>
      <c r="AF11" s="7">
        <v>21023</v>
      </c>
      <c r="AG11" s="7">
        <v>17299</v>
      </c>
      <c r="AH11" s="7">
        <v>10445</v>
      </c>
      <c r="AI11" s="7">
        <v>10695</v>
      </c>
      <c r="AJ11" s="7">
        <v>10341</v>
      </c>
      <c r="AK11" s="7">
        <v>11760</v>
      </c>
      <c r="AL11" s="7">
        <v>13626</v>
      </c>
      <c r="AM11" s="7">
        <v>9794</v>
      </c>
      <c r="AN11" s="7">
        <v>8201</v>
      </c>
      <c r="AO11" s="7">
        <v>6378</v>
      </c>
    </row>
    <row r="12" spans="1:41" ht="17.5">
      <c r="A12" s="6" t="s">
        <v>7</v>
      </c>
      <c r="B12" s="58">
        <v>41173</v>
      </c>
      <c r="C12" s="58">
        <v>46235</v>
      </c>
      <c r="D12" s="58">
        <v>63945</v>
      </c>
      <c r="E12" s="58">
        <v>59010</v>
      </c>
      <c r="F12" s="58">
        <v>59494</v>
      </c>
      <c r="G12" s="58">
        <v>49974</v>
      </c>
      <c r="H12" s="58">
        <v>76052</v>
      </c>
      <c r="I12" s="58">
        <v>78529</v>
      </c>
      <c r="J12" s="58">
        <v>87344</v>
      </c>
      <c r="K12" s="58">
        <v>93422</v>
      </c>
      <c r="L12" s="8">
        <v>89207</v>
      </c>
      <c r="M12" s="8">
        <v>91426</v>
      </c>
      <c r="N12" s="8">
        <v>102950</v>
      </c>
      <c r="O12" s="8">
        <v>96425</v>
      </c>
      <c r="P12" s="8">
        <v>91459</v>
      </c>
      <c r="Q12" s="8">
        <v>87158</v>
      </c>
      <c r="R12" s="8">
        <v>91650</v>
      </c>
      <c r="S12" s="8">
        <v>140908</v>
      </c>
      <c r="T12" s="8">
        <v>144507</v>
      </c>
      <c r="U12" s="8">
        <v>161195</v>
      </c>
      <c r="V12" s="8">
        <v>148609</v>
      </c>
      <c r="W12" s="8">
        <v>154163</v>
      </c>
      <c r="X12" s="8">
        <v>151405</v>
      </c>
      <c r="Y12" s="8">
        <v>141769</v>
      </c>
      <c r="Z12" s="7">
        <v>118303</v>
      </c>
      <c r="AA12" s="8">
        <v>100875</v>
      </c>
      <c r="AB12" s="11">
        <f>'Qtrly Units'!F329</f>
        <v>87806</v>
      </c>
      <c r="AC12" s="11">
        <f>'Qtrly Units'!F340</f>
        <v>77434</v>
      </c>
      <c r="AD12" s="11">
        <v>70724</v>
      </c>
      <c r="AE12" s="11">
        <v>63198</v>
      </c>
      <c r="AF12" s="7">
        <v>54456</v>
      </c>
      <c r="AG12" s="7">
        <v>52046</v>
      </c>
      <c r="AH12" s="7">
        <v>49004</v>
      </c>
      <c r="AI12" s="7">
        <v>48177</v>
      </c>
      <c r="AJ12" s="7">
        <v>39550</v>
      </c>
      <c r="AK12" s="7">
        <v>34579</v>
      </c>
      <c r="AL12" s="7">
        <v>27461</v>
      </c>
      <c r="AM12" s="7">
        <v>23232</v>
      </c>
      <c r="AN12" s="7">
        <v>20865</v>
      </c>
      <c r="AO12" s="7">
        <v>18398</v>
      </c>
    </row>
    <row r="13" spans="1:41" ht="17.5">
      <c r="A13" s="6" t="s">
        <v>8</v>
      </c>
      <c r="B13" s="58">
        <v>4415</v>
      </c>
      <c r="C13" s="58">
        <v>12335</v>
      </c>
      <c r="D13" s="58">
        <v>18228</v>
      </c>
      <c r="E13" s="58">
        <v>10774</v>
      </c>
      <c r="F13" s="58">
        <v>9916</v>
      </c>
      <c r="G13" s="76" t="s">
        <v>9</v>
      </c>
      <c r="H13" s="2" t="s">
        <v>9</v>
      </c>
      <c r="I13" s="2" t="s">
        <v>9</v>
      </c>
      <c r="J13" s="2" t="s">
        <v>9</v>
      </c>
      <c r="K13" s="2" t="s">
        <v>9</v>
      </c>
      <c r="L13" s="2" t="s">
        <v>9</v>
      </c>
      <c r="M13" s="2" t="s">
        <v>9</v>
      </c>
      <c r="N13" s="2" t="s">
        <v>9</v>
      </c>
      <c r="O13" s="2" t="s">
        <v>9</v>
      </c>
      <c r="P13" s="2" t="s">
        <v>9</v>
      </c>
      <c r="Q13" s="2" t="s">
        <v>9</v>
      </c>
      <c r="R13" s="2" t="s">
        <v>9</v>
      </c>
      <c r="S13" s="2" t="s">
        <v>9</v>
      </c>
      <c r="T13" s="2" t="s">
        <v>9</v>
      </c>
      <c r="U13" s="2" t="s">
        <v>9</v>
      </c>
      <c r="V13" s="2" t="s">
        <v>9</v>
      </c>
      <c r="W13" s="2" t="s">
        <v>9</v>
      </c>
      <c r="X13" s="2" t="s">
        <v>9</v>
      </c>
      <c r="Y13" s="2" t="s">
        <v>9</v>
      </c>
      <c r="Z13" s="2" t="s">
        <v>9</v>
      </c>
      <c r="AA13" s="2" t="s">
        <v>9</v>
      </c>
      <c r="AB13" s="2" t="s">
        <v>9</v>
      </c>
      <c r="AC13" s="2" t="s">
        <v>9</v>
      </c>
      <c r="AD13" s="2" t="s">
        <v>9</v>
      </c>
      <c r="AE13" s="2" t="s">
        <v>9</v>
      </c>
      <c r="AF13" s="2" t="s">
        <v>9</v>
      </c>
      <c r="AG13" s="2" t="s">
        <v>9</v>
      </c>
      <c r="AH13" s="2" t="s">
        <v>9</v>
      </c>
      <c r="AI13" s="2" t="s">
        <v>9</v>
      </c>
      <c r="AJ13" s="2" t="s">
        <v>9</v>
      </c>
      <c r="AK13" s="2" t="s">
        <v>9</v>
      </c>
      <c r="AL13" s="2" t="s">
        <v>9</v>
      </c>
      <c r="AM13" s="2" t="s">
        <v>9</v>
      </c>
      <c r="AN13" s="2" t="s">
        <v>9</v>
      </c>
      <c r="AO13" s="2" t="s">
        <v>9</v>
      </c>
    </row>
    <row r="14" spans="1:41" ht="20.5">
      <c r="A14" s="6" t="s">
        <v>10</v>
      </c>
      <c r="B14" s="59">
        <v>9638</v>
      </c>
      <c r="C14" s="59">
        <v>4535</v>
      </c>
      <c r="D14" s="59">
        <v>5128</v>
      </c>
      <c r="E14" s="59">
        <v>33894</v>
      </c>
      <c r="F14" s="59">
        <v>25123</v>
      </c>
      <c r="G14" s="59">
        <v>33950</v>
      </c>
      <c r="H14" s="59">
        <v>46869</v>
      </c>
      <c r="I14" s="59">
        <v>48194</v>
      </c>
      <c r="J14" s="59">
        <v>54409</v>
      </c>
      <c r="K14" s="59">
        <v>61389</v>
      </c>
      <c r="L14" s="10">
        <v>62407</v>
      </c>
      <c r="M14" s="10">
        <v>56819</v>
      </c>
      <c r="N14" s="10">
        <v>50308</v>
      </c>
      <c r="O14" s="10">
        <v>51704</v>
      </c>
      <c r="P14" s="10">
        <v>49656</v>
      </c>
      <c r="Q14" s="10">
        <v>41409</v>
      </c>
      <c r="R14" s="10">
        <v>47269</v>
      </c>
      <c r="S14" s="10">
        <v>60684</v>
      </c>
      <c r="T14" s="10">
        <v>72036</v>
      </c>
      <c r="U14" s="10">
        <v>64557</v>
      </c>
      <c r="V14" s="10">
        <v>70215</v>
      </c>
      <c r="W14" s="10">
        <v>69821</v>
      </c>
      <c r="X14" s="10">
        <v>57165</v>
      </c>
      <c r="Y14" s="10">
        <v>51171</v>
      </c>
      <c r="Z14" s="9">
        <v>50814</v>
      </c>
      <c r="AA14" s="10">
        <v>46213</v>
      </c>
      <c r="AB14" s="9">
        <f>'Qtrly Units'!F330</f>
        <v>41870</v>
      </c>
      <c r="AC14" s="9">
        <f>'Qtrly Units'!F341</f>
        <v>33892</v>
      </c>
      <c r="AD14" s="9">
        <v>31453</v>
      </c>
      <c r="AE14" s="9">
        <v>31173</v>
      </c>
      <c r="AF14" s="9">
        <v>29625</v>
      </c>
      <c r="AG14" s="9">
        <v>26466</v>
      </c>
      <c r="AH14" s="4">
        <v>22247</v>
      </c>
      <c r="AI14" s="4">
        <v>17623</v>
      </c>
      <c r="AJ14" s="4">
        <v>18735</v>
      </c>
      <c r="AK14" s="4">
        <v>16119</v>
      </c>
      <c r="AL14" s="4">
        <v>17838</v>
      </c>
      <c r="AM14" s="4">
        <v>17491</v>
      </c>
      <c r="AN14" s="4">
        <v>14249</v>
      </c>
      <c r="AO14" s="4">
        <v>11959</v>
      </c>
    </row>
    <row r="15" spans="1:41" ht="17.5">
      <c r="A15" s="6"/>
      <c r="B15" s="61">
        <f>SUM(B11:B14)</f>
        <v>124477</v>
      </c>
      <c r="C15" s="61">
        <v>148862</v>
      </c>
      <c r="D15" s="61">
        <v>179984</v>
      </c>
      <c r="E15" s="61">
        <v>193527</v>
      </c>
      <c r="F15" s="61">
        <f>SUM(F11:F14)</f>
        <v>188494</v>
      </c>
      <c r="G15" s="61">
        <f>SUM(G11:G14)</f>
        <v>145246</v>
      </c>
      <c r="H15" s="61">
        <f>SUM(H11:H14)</f>
        <v>213939</v>
      </c>
      <c r="I15" s="61">
        <f t="shared" ref="I15:AO15" si="0">SUM(I11:I14)</f>
        <v>228665</v>
      </c>
      <c r="J15" s="61">
        <f t="shared" si="0"/>
        <v>241498</v>
      </c>
      <c r="K15" s="61">
        <f t="shared" si="0"/>
        <v>262221</v>
      </c>
      <c r="L15" s="61">
        <f t="shared" si="0"/>
        <v>266382</v>
      </c>
      <c r="M15" s="61">
        <f t="shared" si="0"/>
        <v>270726</v>
      </c>
      <c r="N15" s="61">
        <f t="shared" si="0"/>
        <v>260471</v>
      </c>
      <c r="O15" s="61">
        <f t="shared" si="0"/>
        <v>247625</v>
      </c>
      <c r="P15" s="61">
        <f t="shared" si="0"/>
        <v>233117</v>
      </c>
      <c r="Q15" s="61">
        <f t="shared" si="0"/>
        <v>210494</v>
      </c>
      <c r="R15" s="61">
        <f t="shared" si="0"/>
        <v>223023</v>
      </c>
      <c r="S15" s="61">
        <f t="shared" si="0"/>
        <v>303479</v>
      </c>
      <c r="T15" s="61">
        <f t="shared" si="0"/>
        <v>330619</v>
      </c>
      <c r="U15" s="61">
        <f t="shared" si="0"/>
        <v>349196</v>
      </c>
      <c r="V15" s="61">
        <f t="shared" si="0"/>
        <v>329017</v>
      </c>
      <c r="W15" s="61">
        <f t="shared" si="0"/>
        <v>317289</v>
      </c>
      <c r="X15" s="61">
        <f t="shared" si="0"/>
        <v>291147</v>
      </c>
      <c r="Y15" s="61">
        <f t="shared" si="0"/>
        <v>263653</v>
      </c>
      <c r="Z15" s="61">
        <f t="shared" si="0"/>
        <v>234461</v>
      </c>
      <c r="AA15" s="61">
        <f t="shared" si="0"/>
        <v>204592</v>
      </c>
      <c r="AB15" s="61">
        <f t="shared" si="0"/>
        <v>177187</v>
      </c>
      <c r="AC15" s="61">
        <f t="shared" si="0"/>
        <v>150818</v>
      </c>
      <c r="AD15" s="61">
        <f t="shared" si="0"/>
        <v>132285</v>
      </c>
      <c r="AE15" s="61">
        <f t="shared" si="0"/>
        <v>118771</v>
      </c>
      <c r="AF15" s="61">
        <f t="shared" si="0"/>
        <v>105104</v>
      </c>
      <c r="AG15" s="61">
        <f t="shared" si="0"/>
        <v>95811</v>
      </c>
      <c r="AH15" s="61">
        <f t="shared" si="0"/>
        <v>81696</v>
      </c>
      <c r="AI15" s="61">
        <f t="shared" si="0"/>
        <v>76495</v>
      </c>
      <c r="AJ15" s="61">
        <f t="shared" si="0"/>
        <v>68626</v>
      </c>
      <c r="AK15" s="61">
        <f t="shared" si="0"/>
        <v>62458</v>
      </c>
      <c r="AL15" s="61">
        <f t="shared" si="0"/>
        <v>58925</v>
      </c>
      <c r="AM15" s="61">
        <f t="shared" si="0"/>
        <v>50517</v>
      </c>
      <c r="AN15" s="61">
        <f t="shared" si="0"/>
        <v>43315</v>
      </c>
      <c r="AO15" s="61">
        <f t="shared" si="0"/>
        <v>36735</v>
      </c>
    </row>
    <row r="17" spans="1:41">
      <c r="F17" s="58"/>
      <c r="G17" s="58"/>
      <c r="H17" s="58"/>
      <c r="I17" s="57"/>
      <c r="K17" s="57"/>
    </row>
    <row r="18" spans="1:41">
      <c r="F18" s="58"/>
      <c r="G18" s="58"/>
      <c r="H18" s="58"/>
      <c r="I18" s="57"/>
      <c r="K18" s="57"/>
    </row>
    <row r="19" spans="1:41" ht="17.5">
      <c r="A19" s="6" t="s">
        <v>11</v>
      </c>
      <c r="B19" s="58">
        <v>83768</v>
      </c>
      <c r="C19" s="58">
        <v>94075</v>
      </c>
      <c r="D19" s="58">
        <v>113867</v>
      </c>
      <c r="E19" s="58">
        <v>118836</v>
      </c>
      <c r="F19" s="58">
        <v>119909</v>
      </c>
      <c r="G19" s="58">
        <v>79731</v>
      </c>
      <c r="H19" s="58">
        <v>124326</v>
      </c>
      <c r="I19" s="58">
        <v>132433</v>
      </c>
      <c r="J19" s="58">
        <v>144893</v>
      </c>
      <c r="K19" s="58">
        <v>161839</v>
      </c>
      <c r="L19" s="7">
        <v>170688</v>
      </c>
      <c r="M19" s="7">
        <v>173994</v>
      </c>
      <c r="N19" s="7">
        <v>167016</v>
      </c>
      <c r="O19" s="7">
        <v>160477</v>
      </c>
      <c r="P19" s="7">
        <v>152180</v>
      </c>
      <c r="Q19" s="7">
        <v>131636</v>
      </c>
      <c r="R19" s="7">
        <v>144464</v>
      </c>
      <c r="S19" s="7">
        <v>206309</v>
      </c>
      <c r="T19" s="7">
        <v>241539</v>
      </c>
      <c r="U19" s="7">
        <v>273212</v>
      </c>
      <c r="V19" s="7">
        <v>266507</v>
      </c>
      <c r="W19" s="7">
        <v>260607</v>
      </c>
      <c r="X19" s="7">
        <v>237656</v>
      </c>
      <c r="Y19" s="7">
        <v>212833</v>
      </c>
      <c r="Z19" s="7">
        <v>186915</v>
      </c>
      <c r="AA19" s="8">
        <v>158817</v>
      </c>
      <c r="AB19" s="7">
        <f>'Qtrly Units'!F333</f>
        <v>135614</v>
      </c>
      <c r="AC19" s="7">
        <f>'Qtrly Units'!F344</f>
        <v>110902</v>
      </c>
      <c r="AD19" s="7">
        <v>96216</v>
      </c>
      <c r="AE19" s="7">
        <v>84114</v>
      </c>
      <c r="AF19" s="7">
        <v>73028</v>
      </c>
      <c r="AG19" s="7">
        <v>66498</v>
      </c>
      <c r="AH19" s="7">
        <v>57183</v>
      </c>
      <c r="AI19" s="7">
        <v>53242</v>
      </c>
      <c r="AJ19" s="7">
        <v>46993</v>
      </c>
      <c r="AK19" s="7">
        <v>43138</v>
      </c>
      <c r="AL19" s="7">
        <v>43637</v>
      </c>
      <c r="AM19" s="7">
        <v>38941</v>
      </c>
      <c r="AN19" s="7">
        <v>34729</v>
      </c>
      <c r="AO19" s="7">
        <v>29910</v>
      </c>
    </row>
    <row r="20" spans="1:41" ht="17.5">
      <c r="A20" s="6" t="s">
        <v>12</v>
      </c>
      <c r="B20" s="59">
        <v>40709</v>
      </c>
      <c r="C20" s="59">
        <v>54787</v>
      </c>
      <c r="D20" s="59">
        <v>66117</v>
      </c>
      <c r="E20" s="59">
        <v>74691</v>
      </c>
      <c r="F20" s="59">
        <v>68585</v>
      </c>
      <c r="G20" s="59">
        <v>65515</v>
      </c>
      <c r="H20" s="59">
        <v>89613</v>
      </c>
      <c r="I20" s="59">
        <v>96232</v>
      </c>
      <c r="J20" s="59">
        <v>96605</v>
      </c>
      <c r="K20" s="59">
        <v>100382</v>
      </c>
      <c r="L20" s="5">
        <v>95694</v>
      </c>
      <c r="M20" s="5">
        <v>96732</v>
      </c>
      <c r="N20" s="5">
        <v>93455</v>
      </c>
      <c r="O20" s="5">
        <v>87148</v>
      </c>
      <c r="P20" s="5">
        <v>80937</v>
      </c>
      <c r="Q20" s="5">
        <v>78858</v>
      </c>
      <c r="R20" s="5">
        <v>78559</v>
      </c>
      <c r="S20" s="5">
        <v>97170</v>
      </c>
      <c r="T20" s="5">
        <v>89080</v>
      </c>
      <c r="U20" s="5">
        <v>75984</v>
      </c>
      <c r="V20" s="5">
        <v>62510</v>
      </c>
      <c r="W20" s="5">
        <v>56682</v>
      </c>
      <c r="X20" s="5">
        <v>53491</v>
      </c>
      <c r="Y20" s="5">
        <v>50820</v>
      </c>
      <c r="Z20" s="5">
        <v>47546</v>
      </c>
      <c r="AA20" s="4">
        <v>45775</v>
      </c>
      <c r="AB20" s="4">
        <f>'Qtrly Units'!F334</f>
        <v>41573</v>
      </c>
      <c r="AC20" s="4">
        <f>'Qtrly Units'!F345</f>
        <v>39916</v>
      </c>
      <c r="AD20" s="4">
        <v>36069</v>
      </c>
      <c r="AE20" s="4">
        <v>34657</v>
      </c>
      <c r="AF20" s="4">
        <v>32076</v>
      </c>
      <c r="AG20" s="4">
        <v>29313</v>
      </c>
      <c r="AH20" s="4">
        <v>24513</v>
      </c>
      <c r="AI20" s="4">
        <v>23253</v>
      </c>
      <c r="AJ20" s="4">
        <v>21633</v>
      </c>
      <c r="AK20" s="4">
        <v>19320</v>
      </c>
      <c r="AL20" s="4">
        <v>15288</v>
      </c>
      <c r="AM20" s="4">
        <v>11576</v>
      </c>
      <c r="AN20" s="4">
        <v>8586</v>
      </c>
      <c r="AO20" s="4">
        <v>6825</v>
      </c>
    </row>
    <row r="21" spans="1:41">
      <c r="A21" s="77"/>
      <c r="B21" s="61">
        <f>SUM(B19:B20)</f>
        <v>124477</v>
      </c>
      <c r="C21" s="61">
        <v>148862</v>
      </c>
      <c r="D21" s="61">
        <v>179984</v>
      </c>
      <c r="E21" s="61">
        <v>193527</v>
      </c>
      <c r="F21" s="61">
        <f>SUM(F19:F20)</f>
        <v>188494</v>
      </c>
      <c r="G21" s="61">
        <f>SUM(G19:G20)</f>
        <v>145246</v>
      </c>
      <c r="H21" s="61">
        <f>SUM(H19:H20)</f>
        <v>213939</v>
      </c>
      <c r="I21" s="60">
        <v>228665</v>
      </c>
      <c r="J21" s="60">
        <f>SUM(J19:J20)</f>
        <v>241498</v>
      </c>
      <c r="K21" s="60">
        <f t="shared" ref="K21:AO21" si="1">SUM(K19:K20)</f>
        <v>262221</v>
      </c>
      <c r="L21" s="3">
        <f t="shared" si="1"/>
        <v>266382</v>
      </c>
      <c r="M21" s="3">
        <f t="shared" si="1"/>
        <v>270726</v>
      </c>
      <c r="N21" s="3">
        <f t="shared" si="1"/>
        <v>260471</v>
      </c>
      <c r="O21" s="3">
        <f t="shared" si="1"/>
        <v>247625</v>
      </c>
      <c r="P21" s="3">
        <f t="shared" si="1"/>
        <v>233117</v>
      </c>
      <c r="Q21" s="3">
        <f t="shared" si="1"/>
        <v>210494</v>
      </c>
      <c r="R21" s="3">
        <f t="shared" si="1"/>
        <v>223023</v>
      </c>
      <c r="S21" s="3">
        <f t="shared" si="1"/>
        <v>303479</v>
      </c>
      <c r="T21" s="3">
        <f t="shared" si="1"/>
        <v>330619</v>
      </c>
      <c r="U21" s="3">
        <f t="shared" si="1"/>
        <v>349196</v>
      </c>
      <c r="V21" s="3">
        <f t="shared" si="1"/>
        <v>329017</v>
      </c>
      <c r="W21" s="3">
        <f t="shared" si="1"/>
        <v>317289</v>
      </c>
      <c r="X21" s="3">
        <f t="shared" si="1"/>
        <v>291147</v>
      </c>
      <c r="Y21" s="3">
        <f t="shared" si="1"/>
        <v>263653</v>
      </c>
      <c r="Z21" s="3">
        <f t="shared" si="1"/>
        <v>234461</v>
      </c>
      <c r="AA21" s="3">
        <f t="shared" si="1"/>
        <v>204592</v>
      </c>
      <c r="AB21" s="3">
        <f t="shared" si="1"/>
        <v>177187</v>
      </c>
      <c r="AC21" s="3">
        <f t="shared" si="1"/>
        <v>150818</v>
      </c>
      <c r="AD21" s="3">
        <f t="shared" si="1"/>
        <v>132285</v>
      </c>
      <c r="AE21" s="3">
        <f t="shared" si="1"/>
        <v>118771</v>
      </c>
      <c r="AF21" s="3">
        <f t="shared" si="1"/>
        <v>105104</v>
      </c>
      <c r="AG21" s="3">
        <f t="shared" si="1"/>
        <v>95811</v>
      </c>
      <c r="AH21" s="3">
        <f t="shared" si="1"/>
        <v>81696</v>
      </c>
      <c r="AI21" s="3">
        <f t="shared" si="1"/>
        <v>76495</v>
      </c>
      <c r="AJ21" s="3">
        <f t="shared" si="1"/>
        <v>68626</v>
      </c>
      <c r="AK21" s="3">
        <f t="shared" si="1"/>
        <v>62458</v>
      </c>
      <c r="AL21" s="3">
        <f t="shared" si="1"/>
        <v>58925</v>
      </c>
      <c r="AM21" s="3">
        <f t="shared" si="1"/>
        <v>50517</v>
      </c>
      <c r="AN21" s="3">
        <f t="shared" si="1"/>
        <v>43315</v>
      </c>
      <c r="AO21" s="3">
        <f t="shared" si="1"/>
        <v>36735</v>
      </c>
    </row>
    <row r="22" spans="1:41">
      <c r="A22" s="77"/>
      <c r="B22" s="82"/>
      <c r="C22" s="82"/>
      <c r="D22" s="82"/>
      <c r="E22" s="82"/>
      <c r="F22" s="61"/>
      <c r="G22" s="61"/>
      <c r="H22" s="61"/>
      <c r="I22" s="60"/>
      <c r="J22" s="60"/>
      <c r="K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77" t="s">
        <v>39</v>
      </c>
      <c r="B23" s="61">
        <v>653</v>
      </c>
      <c r="C23" s="61">
        <v>612</v>
      </c>
      <c r="D23" s="61">
        <v>660</v>
      </c>
      <c r="E23" s="61">
        <v>597</v>
      </c>
      <c r="F23" s="61"/>
      <c r="G23" s="61"/>
      <c r="H23" s="61"/>
      <c r="I23" s="60"/>
      <c r="J23" s="60"/>
      <c r="K23" s="6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6" spans="1:41" ht="17.5">
      <c r="A26" s="64" t="s">
        <v>13</v>
      </c>
      <c r="B26" s="6"/>
      <c r="C26" s="6"/>
      <c r="D26" s="6"/>
      <c r="E26" s="6"/>
    </row>
    <row r="27" spans="1:41" ht="17.5">
      <c r="A27" s="6" t="s">
        <v>14</v>
      </c>
      <c r="B27" s="6"/>
      <c r="C27" s="6"/>
      <c r="D27" s="6"/>
      <c r="E27" s="6"/>
      <c r="F27" s="2" t="s">
        <v>9</v>
      </c>
      <c r="G27" s="2" t="s">
        <v>9</v>
      </c>
      <c r="H27" s="2" t="s">
        <v>9</v>
      </c>
      <c r="I27" s="2" t="s">
        <v>9</v>
      </c>
      <c r="J27" s="2" t="s">
        <v>9</v>
      </c>
      <c r="K27" s="2" t="s">
        <v>9</v>
      </c>
      <c r="L27" s="2" t="s">
        <v>9</v>
      </c>
      <c r="M27" s="2" t="s">
        <v>9</v>
      </c>
      <c r="N27" s="2" t="s">
        <v>9</v>
      </c>
      <c r="O27" s="2" t="s">
        <v>9</v>
      </c>
      <c r="P27" s="2">
        <v>274</v>
      </c>
      <c r="Q27" s="2">
        <v>2614</v>
      </c>
      <c r="R27" s="2">
        <v>9572</v>
      </c>
      <c r="S27" s="1">
        <v>13119</v>
      </c>
      <c r="T27" s="1">
        <v>11513</v>
      </c>
      <c r="U27" s="1">
        <v>12460</v>
      </c>
      <c r="V27" s="1">
        <v>11166</v>
      </c>
      <c r="W27" s="1">
        <v>9857</v>
      </c>
      <c r="X27" s="1">
        <v>9974</v>
      </c>
      <c r="Y27" s="1">
        <v>10943</v>
      </c>
      <c r="Z27" s="1">
        <v>9925</v>
      </c>
      <c r="AA27" s="1">
        <v>10189</v>
      </c>
      <c r="AB27" s="1">
        <v>7767</v>
      </c>
      <c r="AC27" s="1">
        <v>6334</v>
      </c>
      <c r="AD27" s="1">
        <v>4415</v>
      </c>
      <c r="AE27" s="1">
        <v>2762</v>
      </c>
      <c r="AF27" s="1">
        <v>1407</v>
      </c>
      <c r="AG27" s="1">
        <v>576</v>
      </c>
    </row>
    <row r="31" spans="1:41" ht="18">
      <c r="A31" s="65" t="s">
        <v>15</v>
      </c>
      <c r="B31" s="81"/>
      <c r="C31" s="81"/>
      <c r="D31" s="81"/>
      <c r="E31" s="81"/>
    </row>
    <row r="32" spans="1:41" ht="17.5">
      <c r="A32" s="66" t="s">
        <v>16</v>
      </c>
      <c r="B32" s="66"/>
      <c r="C32" s="66"/>
      <c r="D32" s="66"/>
      <c r="E32" s="66"/>
    </row>
    <row r="33" spans="1:5" ht="17.5">
      <c r="A33" s="66" t="s">
        <v>17</v>
      </c>
      <c r="B33" s="66"/>
      <c r="C33" s="66"/>
      <c r="D33" s="66"/>
      <c r="E33" s="66"/>
    </row>
    <row r="34" spans="1:5" ht="17.5">
      <c r="A34" s="66" t="s">
        <v>18</v>
      </c>
      <c r="B34" s="66"/>
      <c r="C34" s="66"/>
      <c r="D34" s="66"/>
      <c r="E34" s="66"/>
    </row>
    <row r="35" spans="1:5" ht="17.5">
      <c r="A35" s="66" t="s">
        <v>19</v>
      </c>
      <c r="B35" s="66"/>
      <c r="C35" s="66"/>
      <c r="D35" s="66"/>
      <c r="E35" s="66"/>
    </row>
    <row r="44" spans="1:5">
      <c r="A44" s="63"/>
      <c r="B44" s="63"/>
      <c r="C44" s="63"/>
      <c r="D44" s="63"/>
      <c r="E44" s="63"/>
    </row>
    <row r="45" spans="1:5">
      <c r="A45" s="62"/>
      <c r="B45" s="62"/>
      <c r="C45" s="62"/>
      <c r="D45" s="62"/>
      <c r="E45" s="62"/>
    </row>
  </sheetData>
  <mergeCells count="3">
    <mergeCell ref="A1:AO1"/>
    <mergeCell ref="A2:AO2"/>
    <mergeCell ref="A3:AO3"/>
  </mergeCells>
  <pageMargins left="0.25" right="0.25" top="0.5" bottom="0.5" header="0.5" footer="0.5"/>
  <pageSetup scale="30" orientation="landscape" r:id="rId1"/>
  <headerFooter alignWithMargins="0">
    <oddFooter>&amp;L&amp;D</oddFooter>
  </headerFooter>
  <ignoredErrors>
    <ignoredError sqref="F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0"/>
  <sheetViews>
    <sheetView showGridLines="0" tabSelected="1" defaultGridColor="0" colorId="22" zoomScale="87" zoomScaleNormal="87" workbookViewId="0">
      <selection activeCell="J14" sqref="J14"/>
    </sheetView>
  </sheetViews>
  <sheetFormatPr defaultColWidth="9.765625" defaultRowHeight="15.5"/>
  <cols>
    <col min="1" max="1" width="23.53515625" bestFit="1" customWidth="1"/>
    <col min="2" max="6" width="9.765625" customWidth="1"/>
  </cols>
  <sheetData>
    <row r="1" spans="1:6" ht="18">
      <c r="A1" s="88" t="s">
        <v>0</v>
      </c>
      <c r="B1" s="88"/>
      <c r="C1" s="88"/>
      <c r="D1" s="88"/>
      <c r="E1" s="88"/>
      <c r="F1" s="88"/>
    </row>
    <row r="2" spans="1:6">
      <c r="A2" s="89" t="s">
        <v>3</v>
      </c>
      <c r="B2" s="89"/>
      <c r="C2" s="89"/>
      <c r="D2" s="89"/>
      <c r="E2" s="89"/>
      <c r="F2" s="89"/>
    </row>
    <row r="3" spans="1:6">
      <c r="A3" s="90" t="s">
        <v>20</v>
      </c>
      <c r="B3" s="90"/>
      <c r="C3" s="90"/>
      <c r="D3" s="90"/>
      <c r="E3" s="90"/>
      <c r="F3" s="90"/>
    </row>
    <row r="4" spans="1:6">
      <c r="A4" s="29"/>
      <c r="B4" s="29"/>
      <c r="C4" s="29"/>
      <c r="D4" s="29"/>
      <c r="E4" s="29"/>
      <c r="F4" s="29"/>
    </row>
    <row r="5" spans="1:6">
      <c r="A5" s="26" t="s">
        <v>40</v>
      </c>
      <c r="B5" s="32" t="s">
        <v>22</v>
      </c>
      <c r="C5" s="32" t="s">
        <v>23</v>
      </c>
      <c r="D5" s="32" t="s">
        <v>24</v>
      </c>
      <c r="E5" s="32" t="s">
        <v>25</v>
      </c>
      <c r="F5" s="24">
        <v>2025</v>
      </c>
    </row>
    <row r="6" spans="1:6" ht="18.5">
      <c r="A6" s="20" t="s">
        <v>30</v>
      </c>
      <c r="B6" s="19">
        <v>23678</v>
      </c>
      <c r="C6" s="19">
        <v>18080</v>
      </c>
      <c r="D6" s="19">
        <v>22035</v>
      </c>
      <c r="E6" s="19">
        <v>5458</v>
      </c>
      <c r="F6" s="19">
        <f>SUM(B6:E6)</f>
        <v>69251</v>
      </c>
    </row>
    <row r="7" spans="1:6">
      <c r="A7" s="20" t="s">
        <v>31</v>
      </c>
      <c r="B7" s="74">
        <v>11860</v>
      </c>
      <c r="C7" s="74">
        <v>13110</v>
      </c>
      <c r="D7" s="74">
        <v>10551</v>
      </c>
      <c r="E7" s="74">
        <v>5652</v>
      </c>
      <c r="F7" s="19">
        <f t="shared" ref="F7:F9" si="0">SUM(B7:E7)</f>
        <v>41173</v>
      </c>
    </row>
    <row r="8" spans="1:6" ht="16">
      <c r="A8" s="20" t="s">
        <v>32</v>
      </c>
      <c r="B8" s="19">
        <v>2108</v>
      </c>
      <c r="C8" s="19">
        <v>3188</v>
      </c>
      <c r="D8" s="19">
        <v>2628</v>
      </c>
      <c r="E8" s="19">
        <v>1714</v>
      </c>
      <c r="F8" s="19">
        <f t="shared" si="0"/>
        <v>9638</v>
      </c>
    </row>
    <row r="9" spans="1:6">
      <c r="A9" s="20" t="s">
        <v>33</v>
      </c>
      <c r="B9" s="74">
        <v>955</v>
      </c>
      <c r="C9" s="74">
        <v>1459</v>
      </c>
      <c r="D9" s="74">
        <v>1310</v>
      </c>
      <c r="E9" s="74">
        <v>691</v>
      </c>
      <c r="F9" s="19">
        <f t="shared" si="0"/>
        <v>4415</v>
      </c>
    </row>
    <row r="10" spans="1:6" ht="16">
      <c r="A10" s="78"/>
      <c r="B10" s="22">
        <f>SUM(B6:B9)</f>
        <v>38601</v>
      </c>
      <c r="C10" s="22">
        <f t="shared" ref="C10:E10" si="1">SUM(C6:C9)</f>
        <v>35837</v>
      </c>
      <c r="D10" s="22">
        <f t="shared" si="1"/>
        <v>36524</v>
      </c>
      <c r="E10" s="22">
        <f t="shared" si="1"/>
        <v>13515</v>
      </c>
      <c r="F10" s="22">
        <f t="shared" ref="F10" si="2">SUM(B10:E10)</f>
        <v>124477</v>
      </c>
    </row>
    <row r="11" spans="1:6" ht="16">
      <c r="A11" s="80"/>
      <c r="B11" s="79"/>
      <c r="C11" s="79"/>
      <c r="D11" s="79"/>
      <c r="E11" s="79"/>
      <c r="F11" s="79"/>
    </row>
    <row r="12" spans="1:6">
      <c r="A12" s="20" t="s">
        <v>34</v>
      </c>
      <c r="B12" s="19">
        <v>27764</v>
      </c>
      <c r="C12" s="19">
        <v>23472</v>
      </c>
      <c r="D12" s="19">
        <v>26245</v>
      </c>
      <c r="E12" s="19">
        <v>6287</v>
      </c>
      <c r="F12" s="19">
        <f t="shared" ref="F12:F13" si="3">SUM(B12:E12)</f>
        <v>83768</v>
      </c>
    </row>
    <row r="13" spans="1:6">
      <c r="A13" s="20" t="s">
        <v>35</v>
      </c>
      <c r="B13" s="19">
        <v>10837</v>
      </c>
      <c r="C13" s="19">
        <v>12365</v>
      </c>
      <c r="D13" s="19">
        <v>10279</v>
      </c>
      <c r="E13" s="19">
        <v>7228</v>
      </c>
      <c r="F13" s="19">
        <f t="shared" si="3"/>
        <v>40709</v>
      </c>
    </row>
    <row r="14" spans="1:6">
      <c r="A14" s="20" t="s">
        <v>36</v>
      </c>
      <c r="B14" s="47">
        <f>SUM(B12:B13)</f>
        <v>38601</v>
      </c>
      <c r="C14" s="47">
        <f t="shared" ref="C14:E14" si="4">SUM(C12:C13)</f>
        <v>35837</v>
      </c>
      <c r="D14" s="47">
        <f t="shared" si="4"/>
        <v>36524</v>
      </c>
      <c r="E14" s="47">
        <f t="shared" si="4"/>
        <v>13515</v>
      </c>
      <c r="F14" s="47">
        <f t="shared" ref="F14" si="5">SUM(B14:E14)</f>
        <v>124477</v>
      </c>
    </row>
    <row r="15" spans="1:6" ht="16">
      <c r="A15" s="80"/>
      <c r="B15" s="79"/>
      <c r="C15" s="79"/>
      <c r="D15" s="79"/>
      <c r="E15" s="79"/>
      <c r="F15" s="79"/>
    </row>
    <row r="16" spans="1:6">
      <c r="A16" s="20" t="s">
        <v>37</v>
      </c>
      <c r="B16" s="19">
        <v>33</v>
      </c>
      <c r="C16" s="19">
        <v>55</v>
      </c>
      <c r="D16" s="19">
        <v>184</v>
      </c>
      <c r="E16" s="19">
        <v>381</v>
      </c>
      <c r="F16" s="22">
        <f t="shared" ref="F16" si="6">SUM(B16:E16)</f>
        <v>653</v>
      </c>
    </row>
    <row r="17" spans="1:8">
      <c r="A17" s="20"/>
    </row>
    <row r="18" spans="1:8" ht="17.5">
      <c r="A18" s="85" t="s">
        <v>41</v>
      </c>
    </row>
    <row r="19" spans="1:8" ht="16">
      <c r="A19" s="78"/>
      <c r="B19" s="78"/>
    </row>
    <row r="20" spans="1:8">
      <c r="A20" s="26" t="s">
        <v>40</v>
      </c>
      <c r="B20" s="32" t="s">
        <v>22</v>
      </c>
      <c r="C20" s="32" t="s">
        <v>23</v>
      </c>
      <c r="D20" s="32" t="s">
        <v>24</v>
      </c>
      <c r="E20" s="32" t="s">
        <v>25</v>
      </c>
      <c r="F20" s="24">
        <v>2024</v>
      </c>
    </row>
    <row r="21" spans="1:8" ht="18.5">
      <c r="A21" s="20" t="s">
        <v>30</v>
      </c>
      <c r="B21" s="19">
        <v>35356</v>
      </c>
      <c r="C21" s="19">
        <v>29345</v>
      </c>
      <c r="D21" s="19">
        <v>15493</v>
      </c>
      <c r="E21" s="19">
        <v>5563</v>
      </c>
      <c r="F21" s="19">
        <v>85757</v>
      </c>
      <c r="H21" s="7"/>
    </row>
    <row r="22" spans="1:8">
      <c r="A22" s="20" t="s">
        <v>31</v>
      </c>
      <c r="B22" s="74">
        <v>15691</v>
      </c>
      <c r="C22" s="74">
        <v>14410</v>
      </c>
      <c r="D22" s="74">
        <v>9610</v>
      </c>
      <c r="E22" s="74">
        <v>6524</v>
      </c>
      <c r="F22" s="74">
        <v>46235</v>
      </c>
      <c r="H22" s="7"/>
    </row>
    <row r="23" spans="1:8" ht="16">
      <c r="A23" s="20" t="s">
        <v>32</v>
      </c>
      <c r="B23" s="19">
        <v>4963</v>
      </c>
      <c r="C23" s="19">
        <v>4094</v>
      </c>
      <c r="D23" s="19">
        <v>1770</v>
      </c>
      <c r="E23" s="19">
        <v>1508</v>
      </c>
      <c r="F23" s="19">
        <v>12335</v>
      </c>
      <c r="H23" s="7"/>
    </row>
    <row r="24" spans="1:8">
      <c r="A24" s="20" t="s">
        <v>33</v>
      </c>
      <c r="B24" s="74">
        <v>1662</v>
      </c>
      <c r="C24" s="74">
        <v>1811</v>
      </c>
      <c r="D24" s="74">
        <v>647</v>
      </c>
      <c r="E24" s="74">
        <v>415</v>
      </c>
      <c r="F24" s="74">
        <v>4535</v>
      </c>
      <c r="H24" s="7"/>
    </row>
    <row r="25" spans="1:8" ht="16">
      <c r="A25" s="78"/>
      <c r="B25" s="22">
        <v>57672</v>
      </c>
      <c r="C25" s="22">
        <v>49660</v>
      </c>
      <c r="D25" s="22">
        <v>27520</v>
      </c>
      <c r="E25" s="22">
        <v>14010</v>
      </c>
      <c r="F25" s="22">
        <v>148862</v>
      </c>
      <c r="H25" s="7"/>
    </row>
    <row r="26" spans="1:8" ht="16">
      <c r="A26" s="80"/>
      <c r="B26" s="79"/>
      <c r="C26" s="79"/>
      <c r="D26" s="79"/>
      <c r="E26" s="79"/>
      <c r="F26" s="79"/>
      <c r="H26" s="7"/>
    </row>
    <row r="27" spans="1:8">
      <c r="A27" s="20" t="s">
        <v>34</v>
      </c>
      <c r="B27" s="19">
        <v>41577</v>
      </c>
      <c r="C27" s="19">
        <v>32334</v>
      </c>
      <c r="D27" s="19">
        <v>15850</v>
      </c>
      <c r="E27" s="19">
        <v>4314</v>
      </c>
      <c r="F27" s="19">
        <v>94075</v>
      </c>
      <c r="H27" s="7"/>
    </row>
    <row r="28" spans="1:8">
      <c r="A28" s="20" t="s">
        <v>35</v>
      </c>
      <c r="B28" s="19">
        <v>16095</v>
      </c>
      <c r="C28" s="19">
        <v>17326</v>
      </c>
      <c r="D28" s="19">
        <v>11670</v>
      </c>
      <c r="E28" s="19">
        <v>9696</v>
      </c>
      <c r="F28" s="19">
        <v>54787</v>
      </c>
      <c r="H28" s="7"/>
    </row>
    <row r="29" spans="1:8">
      <c r="A29" s="20" t="s">
        <v>36</v>
      </c>
      <c r="B29" s="47">
        <v>57672</v>
      </c>
      <c r="C29" s="47">
        <v>49660</v>
      </c>
      <c r="D29" s="47">
        <v>27520</v>
      </c>
      <c r="E29" s="47">
        <v>14010</v>
      </c>
      <c r="F29" s="47">
        <v>148862</v>
      </c>
      <c r="H29" s="7"/>
    </row>
    <row r="30" spans="1:8" ht="16">
      <c r="A30" s="80"/>
      <c r="B30" s="79"/>
      <c r="C30" s="79"/>
      <c r="D30" s="79"/>
      <c r="E30" s="79"/>
      <c r="F30" s="79"/>
      <c r="H30" s="7"/>
    </row>
    <row r="31" spans="1:8">
      <c r="A31" s="20" t="s">
        <v>37</v>
      </c>
      <c r="B31" s="19">
        <v>117</v>
      </c>
      <c r="C31" s="19">
        <v>160</v>
      </c>
      <c r="D31" s="19">
        <v>99</v>
      </c>
      <c r="E31" s="19">
        <v>236</v>
      </c>
      <c r="F31" s="22">
        <v>612</v>
      </c>
      <c r="H31" s="7"/>
    </row>
    <row r="32" spans="1:8">
      <c r="A32" s="20"/>
    </row>
    <row r="33" spans="1:6" ht="17.5">
      <c r="A33" s="85" t="s">
        <v>41</v>
      </c>
    </row>
    <row r="34" spans="1:6" ht="16">
      <c r="A34" s="78"/>
      <c r="B34" s="78"/>
    </row>
    <row r="35" spans="1:6">
      <c r="A35" s="26" t="s">
        <v>40</v>
      </c>
      <c r="B35" s="32" t="s">
        <v>22</v>
      </c>
      <c r="C35" s="32" t="s">
        <v>23</v>
      </c>
      <c r="D35" s="32" t="s">
        <v>24</v>
      </c>
      <c r="E35" s="32" t="s">
        <v>25</v>
      </c>
      <c r="F35" s="24">
        <v>2023</v>
      </c>
    </row>
    <row r="36" spans="1:6" ht="18.5">
      <c r="A36" s="20" t="s">
        <v>30</v>
      </c>
      <c r="B36" s="19">
        <v>32219</v>
      </c>
      <c r="C36" s="19">
        <v>20270</v>
      </c>
      <c r="D36" s="19">
        <v>23781</v>
      </c>
      <c r="E36" s="19">
        <v>16413</v>
      </c>
      <c r="F36" s="19">
        <v>92683</v>
      </c>
    </row>
    <row r="37" spans="1:6">
      <c r="A37" s="20" t="s">
        <v>31</v>
      </c>
      <c r="B37" s="74">
        <v>21258</v>
      </c>
      <c r="C37" s="74">
        <v>15476</v>
      </c>
      <c r="D37" s="74">
        <v>17142</v>
      </c>
      <c r="E37" s="74">
        <v>10069</v>
      </c>
      <c r="F37" s="74">
        <v>63945</v>
      </c>
    </row>
    <row r="38" spans="1:6" ht="16">
      <c r="A38" s="20" t="s">
        <v>32</v>
      </c>
      <c r="B38" s="19">
        <v>6585</v>
      </c>
      <c r="C38" s="19">
        <v>6161</v>
      </c>
      <c r="D38" s="19">
        <v>3103</v>
      </c>
      <c r="E38" s="19">
        <v>2379</v>
      </c>
      <c r="F38" s="19">
        <v>18228</v>
      </c>
    </row>
    <row r="39" spans="1:6">
      <c r="A39" s="20" t="s">
        <v>33</v>
      </c>
      <c r="B39" s="74">
        <v>2175</v>
      </c>
      <c r="C39" s="74">
        <v>1027</v>
      </c>
      <c r="D39" s="74">
        <v>1243</v>
      </c>
      <c r="E39" s="74">
        <v>683</v>
      </c>
      <c r="F39" s="74">
        <v>5128</v>
      </c>
    </row>
    <row r="40" spans="1:6" ht="16">
      <c r="A40" s="78"/>
      <c r="B40" s="22">
        <f>SUM(B36:B39)</f>
        <v>62237</v>
      </c>
      <c r="C40" s="22">
        <f>SUM(C36:C39)</f>
        <v>42934</v>
      </c>
      <c r="D40" s="22">
        <f t="shared" ref="D40:F40" si="7">SUM(D36:D39)</f>
        <v>45269</v>
      </c>
      <c r="E40" s="22">
        <f t="shared" si="7"/>
        <v>29544</v>
      </c>
      <c r="F40" s="22">
        <f t="shared" si="7"/>
        <v>179984</v>
      </c>
    </row>
    <row r="41" spans="1:6" ht="16">
      <c r="A41" s="80"/>
      <c r="B41" s="79"/>
      <c r="C41" s="79"/>
      <c r="D41" s="79"/>
      <c r="E41" s="79"/>
      <c r="F41" s="79"/>
    </row>
    <row r="42" spans="1:6">
      <c r="A42" s="20" t="s">
        <v>34</v>
      </c>
      <c r="B42" s="19">
        <v>42588</v>
      </c>
      <c r="C42" s="19">
        <v>24229</v>
      </c>
      <c r="D42" s="19">
        <v>30167</v>
      </c>
      <c r="E42" s="19">
        <v>16883</v>
      </c>
      <c r="F42" s="19">
        <v>113867</v>
      </c>
    </row>
    <row r="43" spans="1:6">
      <c r="A43" s="20" t="s">
        <v>35</v>
      </c>
      <c r="B43" s="19">
        <f t="shared" ref="B43:C43" si="8">B44-B42</f>
        <v>19649</v>
      </c>
      <c r="C43" s="19">
        <f t="shared" si="8"/>
        <v>18705</v>
      </c>
      <c r="D43" s="19">
        <f>D44-D42</f>
        <v>15102</v>
      </c>
      <c r="E43" s="19">
        <f>E44-E42</f>
        <v>12661</v>
      </c>
      <c r="F43" s="19">
        <f>F44-F42</f>
        <v>66117</v>
      </c>
    </row>
    <row r="44" spans="1:6">
      <c r="A44" s="20" t="s">
        <v>36</v>
      </c>
      <c r="B44" s="47">
        <f t="shared" ref="B44:D44" si="9">B40</f>
        <v>62237</v>
      </c>
      <c r="C44" s="47">
        <f t="shared" si="9"/>
        <v>42934</v>
      </c>
      <c r="D44" s="47">
        <f t="shared" si="9"/>
        <v>45269</v>
      </c>
      <c r="E44" s="47">
        <f>E40</f>
        <v>29544</v>
      </c>
      <c r="F44" s="47">
        <f>F40</f>
        <v>179984</v>
      </c>
    </row>
    <row r="45" spans="1:6" ht="16">
      <c r="A45" s="80"/>
      <c r="B45" s="79"/>
      <c r="C45" s="79"/>
      <c r="D45" s="79"/>
      <c r="E45" s="79"/>
      <c r="F45" s="79"/>
    </row>
    <row r="46" spans="1:6">
      <c r="A46" s="20" t="s">
        <v>37</v>
      </c>
      <c r="B46" s="19">
        <v>63</v>
      </c>
      <c r="C46" s="19">
        <v>33</v>
      </c>
      <c r="D46" s="19">
        <v>50</v>
      </c>
      <c r="E46" s="19">
        <v>514</v>
      </c>
      <c r="F46" s="22">
        <v>660</v>
      </c>
    </row>
    <row r="47" spans="1:6">
      <c r="A47" s="20"/>
    </row>
    <row r="48" spans="1:6" ht="17.5">
      <c r="A48" s="20" t="s">
        <v>38</v>
      </c>
    </row>
    <row r="49" spans="1:6">
      <c r="A49" s="27"/>
    </row>
    <row r="50" spans="1:6">
      <c r="A50" s="26" t="s">
        <v>40</v>
      </c>
      <c r="B50" s="24" t="s">
        <v>22</v>
      </c>
      <c r="C50" s="24" t="s">
        <v>23</v>
      </c>
      <c r="D50" s="24" t="s">
        <v>24</v>
      </c>
      <c r="E50" s="24" t="s">
        <v>25</v>
      </c>
      <c r="F50" s="24">
        <v>2022</v>
      </c>
    </row>
    <row r="51" spans="1:6" ht="16">
      <c r="A51" s="84"/>
      <c r="B51" s="78"/>
      <c r="C51" s="78"/>
      <c r="D51" s="78"/>
      <c r="E51" s="78"/>
      <c r="F51" s="78"/>
    </row>
    <row r="52" spans="1:6" ht="18.5">
      <c r="A52" s="20" t="s">
        <v>30</v>
      </c>
      <c r="B52" s="19">
        <v>26012</v>
      </c>
      <c r="C52" s="19">
        <v>21758</v>
      </c>
      <c r="D52" s="19">
        <v>27521</v>
      </c>
      <c r="E52" s="19">
        <v>14558</v>
      </c>
      <c r="F52" s="19">
        <f>SUM(B52:E52)</f>
        <v>89849</v>
      </c>
    </row>
    <row r="53" spans="1:6">
      <c r="A53" s="20" t="s">
        <v>31</v>
      </c>
      <c r="B53" s="19">
        <v>15563</v>
      </c>
      <c r="C53" s="19">
        <v>14565</v>
      </c>
      <c r="D53" s="19">
        <v>17197</v>
      </c>
      <c r="E53" s="19">
        <v>11685</v>
      </c>
      <c r="F53" s="19">
        <f t="shared" ref="F53:F55" si="10">SUM(B53:E53)</f>
        <v>59010</v>
      </c>
    </row>
    <row r="54" spans="1:6" ht="16">
      <c r="A54" s="20" t="s">
        <v>32</v>
      </c>
      <c r="B54" s="19">
        <v>9654</v>
      </c>
      <c r="C54" s="19">
        <v>8452</v>
      </c>
      <c r="D54" s="19">
        <v>10079</v>
      </c>
      <c r="E54" s="19">
        <v>5709</v>
      </c>
      <c r="F54" s="19">
        <f t="shared" si="10"/>
        <v>33894</v>
      </c>
    </row>
    <row r="55" spans="1:6">
      <c r="A55" s="20" t="s">
        <v>33</v>
      </c>
      <c r="B55" s="19">
        <v>3517</v>
      </c>
      <c r="C55" s="19">
        <v>3168</v>
      </c>
      <c r="D55" s="19">
        <v>2058</v>
      </c>
      <c r="E55" s="19">
        <v>2031</v>
      </c>
      <c r="F55" s="19">
        <f t="shared" si="10"/>
        <v>10774</v>
      </c>
    </row>
    <row r="56" spans="1:6" ht="16">
      <c r="A56" s="78"/>
      <c r="B56" s="22">
        <f>SUM(B52:B55)</f>
        <v>54746</v>
      </c>
      <c r="C56" s="22">
        <f>SUM(C52:C55)</f>
        <v>47943</v>
      </c>
      <c r="D56" s="22">
        <f t="shared" ref="D56:F56" si="11">SUM(D52:D55)</f>
        <v>56855</v>
      </c>
      <c r="E56" s="22">
        <f t="shared" si="11"/>
        <v>33983</v>
      </c>
      <c r="F56" s="22">
        <f t="shared" si="11"/>
        <v>193527</v>
      </c>
    </row>
    <row r="57" spans="1:6" ht="16">
      <c r="A57" s="80"/>
      <c r="B57" s="79"/>
      <c r="C57" s="79"/>
      <c r="D57" s="79"/>
      <c r="E57" s="79"/>
      <c r="F57" s="79"/>
    </row>
    <row r="58" spans="1:6">
      <c r="A58" s="20" t="s">
        <v>34</v>
      </c>
      <c r="B58" s="19">
        <v>35819</v>
      </c>
      <c r="C58" s="19">
        <v>28181</v>
      </c>
      <c r="D58" s="19">
        <v>36997</v>
      </c>
      <c r="E58" s="19">
        <v>17839</v>
      </c>
      <c r="F58" s="19">
        <f>SUM(B58:E58)</f>
        <v>118836</v>
      </c>
    </row>
    <row r="59" spans="1:6">
      <c r="A59" s="20" t="s">
        <v>35</v>
      </c>
      <c r="B59" s="19">
        <f t="shared" ref="B59:C59" si="12">B60-B58</f>
        <v>18927</v>
      </c>
      <c r="C59" s="19">
        <f t="shared" si="12"/>
        <v>19762</v>
      </c>
      <c r="D59" s="19">
        <f>D60-D58</f>
        <v>19858</v>
      </c>
      <c r="E59" s="19">
        <f>E60-E58</f>
        <v>16144</v>
      </c>
      <c r="F59" s="19">
        <f>F60-F58</f>
        <v>74691</v>
      </c>
    </row>
    <row r="60" spans="1:6">
      <c r="A60" s="20" t="s">
        <v>36</v>
      </c>
      <c r="B60" s="22">
        <f t="shared" ref="B60:D60" si="13">B56</f>
        <v>54746</v>
      </c>
      <c r="C60" s="22">
        <f t="shared" si="13"/>
        <v>47943</v>
      </c>
      <c r="D60" s="22">
        <f t="shared" si="13"/>
        <v>56855</v>
      </c>
      <c r="E60" s="22">
        <f>E56</f>
        <v>33983</v>
      </c>
      <c r="F60" s="22">
        <f>F56</f>
        <v>193527</v>
      </c>
    </row>
    <row r="61" spans="1:6" ht="16">
      <c r="A61" s="20"/>
      <c r="B61" s="79"/>
      <c r="C61" s="79"/>
      <c r="D61" s="79"/>
      <c r="E61" s="79"/>
      <c r="F61" s="79"/>
    </row>
    <row r="62" spans="1:6">
      <c r="A62" s="20" t="s">
        <v>37</v>
      </c>
      <c r="B62" s="19">
        <v>97</v>
      </c>
      <c r="C62" s="19">
        <v>225</v>
      </c>
      <c r="D62" s="19">
        <v>206</v>
      </c>
      <c r="E62" s="19">
        <v>69</v>
      </c>
      <c r="F62" s="22">
        <f>SUM(B62:E62)</f>
        <v>597</v>
      </c>
    </row>
    <row r="64" spans="1:6" ht="17.5">
      <c r="A64" s="20" t="s">
        <v>38</v>
      </c>
    </row>
    <row r="65" spans="1:9">
      <c r="A65" s="29"/>
      <c r="B65" s="29"/>
      <c r="C65" s="29"/>
      <c r="D65" s="29"/>
      <c r="E65" s="29"/>
      <c r="F65" s="29"/>
    </row>
    <row r="66" spans="1:9">
      <c r="A66" s="26" t="s">
        <v>21</v>
      </c>
      <c r="B66" s="32" t="s">
        <v>22</v>
      </c>
      <c r="C66" s="32" t="s">
        <v>23</v>
      </c>
      <c r="D66" s="32" t="s">
        <v>24</v>
      </c>
      <c r="E66" s="32" t="s">
        <v>25</v>
      </c>
      <c r="F66" s="24">
        <v>2021</v>
      </c>
    </row>
    <row r="67" spans="1:9">
      <c r="A67" s="20" t="s">
        <v>6</v>
      </c>
      <c r="B67" s="19">
        <v>30334</v>
      </c>
      <c r="C67" s="38">
        <v>27163</v>
      </c>
      <c r="D67" s="38">
        <v>21988</v>
      </c>
      <c r="E67" s="19">
        <v>14476</v>
      </c>
      <c r="F67" s="37">
        <f>SUM(B67:E67)</f>
        <v>93961</v>
      </c>
    </row>
    <row r="68" spans="1:9">
      <c r="A68" s="20" t="s">
        <v>26</v>
      </c>
      <c r="B68" s="74">
        <v>17450</v>
      </c>
      <c r="C68" s="74">
        <v>18136</v>
      </c>
      <c r="D68" s="74">
        <v>16531</v>
      </c>
      <c r="E68" s="74">
        <v>7377</v>
      </c>
      <c r="F68" s="37">
        <f>SUM(B68:E68)</f>
        <v>59494</v>
      </c>
    </row>
    <row r="69" spans="1:9">
      <c r="A69" s="20" t="s">
        <v>8</v>
      </c>
      <c r="B69" s="75">
        <v>0</v>
      </c>
      <c r="C69" s="38">
        <v>4048</v>
      </c>
      <c r="D69" s="38">
        <v>4507</v>
      </c>
      <c r="E69" s="19">
        <v>1361</v>
      </c>
      <c r="F69" s="37">
        <f>SUM(B69:E69)</f>
        <v>9916</v>
      </c>
    </row>
    <row r="70" spans="1:9">
      <c r="A70" s="20" t="s">
        <v>10</v>
      </c>
      <c r="B70" s="16">
        <v>7026</v>
      </c>
      <c r="C70" s="36">
        <v>7321</v>
      </c>
      <c r="D70" s="36">
        <v>4915</v>
      </c>
      <c r="E70" s="16">
        <v>5861</v>
      </c>
      <c r="F70" s="42">
        <f>SUM(B70:E70)</f>
        <v>25123</v>
      </c>
    </row>
    <row r="71" spans="1:9">
      <c r="A71" s="23"/>
      <c r="B71" s="22">
        <f>SUM(B67:B70)</f>
        <v>54810</v>
      </c>
      <c r="C71" s="22">
        <f>SUM(C67:C70)</f>
        <v>56668</v>
      </c>
      <c r="D71" s="22">
        <f>SUM(D67:D70)</f>
        <v>47941</v>
      </c>
      <c r="E71" s="22">
        <f>SUM(E67:E70)</f>
        <v>29075</v>
      </c>
      <c r="F71" s="40">
        <f>SUM(F67:F70)</f>
        <v>188494</v>
      </c>
    </row>
    <row r="72" spans="1:9">
      <c r="A72" s="20"/>
      <c r="B72" s="19"/>
      <c r="C72" s="38"/>
      <c r="D72" s="38"/>
      <c r="E72" s="38"/>
      <c r="F72" s="41"/>
    </row>
    <row r="73" spans="1:9">
      <c r="A73" s="20" t="s">
        <v>11</v>
      </c>
      <c r="B73" s="19">
        <v>40153</v>
      </c>
      <c r="C73" s="38">
        <v>36118</v>
      </c>
      <c r="D73" s="38">
        <v>27919</v>
      </c>
      <c r="E73" s="19">
        <v>15719</v>
      </c>
      <c r="F73" s="37">
        <f>SUM(B73:E73)</f>
        <v>119909</v>
      </c>
    </row>
    <row r="74" spans="1:9">
      <c r="A74" s="20" t="s">
        <v>12</v>
      </c>
      <c r="B74" s="16">
        <f>B71-B73</f>
        <v>14657</v>
      </c>
      <c r="C74" s="16">
        <f>C71-C73</f>
        <v>20550</v>
      </c>
      <c r="D74" s="16">
        <f>D71-D73</f>
        <v>20022</v>
      </c>
      <c r="E74" s="16">
        <f>E71-E73</f>
        <v>13356</v>
      </c>
      <c r="F74" s="42">
        <f>SUM(B74:E74)</f>
        <v>68585</v>
      </c>
    </row>
    <row r="75" spans="1:9">
      <c r="A75" s="49"/>
      <c r="B75" s="47">
        <f>SUM(B72:B74)</f>
        <v>54810</v>
      </c>
      <c r="C75" s="47">
        <f>SUM(C72:C74)</f>
        <v>56668</v>
      </c>
      <c r="D75" s="47">
        <f>SUM(D72:D74)</f>
        <v>47941</v>
      </c>
      <c r="E75" s="47">
        <f>SUM(E72:E74)</f>
        <v>29075</v>
      </c>
      <c r="F75" s="56">
        <f>SUM(F72:F74)</f>
        <v>188494</v>
      </c>
    </row>
    <row r="76" spans="1:9">
      <c r="A76" s="29"/>
      <c r="B76" s="29"/>
      <c r="C76" s="29"/>
      <c r="D76" s="29"/>
      <c r="E76" s="29"/>
      <c r="F76" s="29"/>
    </row>
    <row r="77" spans="1:9" ht="15" customHeight="1">
      <c r="A77" s="26" t="s">
        <v>21</v>
      </c>
      <c r="B77" s="32" t="s">
        <v>22</v>
      </c>
      <c r="C77" s="32" t="s">
        <v>23</v>
      </c>
      <c r="D77" s="32" t="s">
        <v>24</v>
      </c>
      <c r="E77" s="32" t="s">
        <v>25</v>
      </c>
      <c r="F77" s="24">
        <v>2020</v>
      </c>
    </row>
    <row r="78" spans="1:9" ht="15" customHeight="1">
      <c r="A78" s="20" t="s">
        <v>6</v>
      </c>
      <c r="B78" s="19">
        <f>F78-SUM(C78:E78)</f>
        <v>24705</v>
      </c>
      <c r="C78" s="38">
        <v>10721</v>
      </c>
      <c r="D78" s="38">
        <v>17230</v>
      </c>
      <c r="E78" s="19">
        <v>8666</v>
      </c>
      <c r="F78" s="37">
        <v>61322</v>
      </c>
      <c r="I78" s="70"/>
    </row>
    <row r="79" spans="1:9" ht="15" customHeight="1">
      <c r="A79" s="20" t="s">
        <v>7</v>
      </c>
      <c r="B79" s="74">
        <f>F79-SUM(C79:E79)</f>
        <v>17023</v>
      </c>
      <c r="C79" s="74">
        <v>10862</v>
      </c>
      <c r="D79" s="74">
        <v>14775</v>
      </c>
      <c r="E79" s="74">
        <v>7314</v>
      </c>
      <c r="F79" s="37">
        <v>49974</v>
      </c>
      <c r="I79" s="69"/>
    </row>
    <row r="80" spans="1:9" ht="15" customHeight="1">
      <c r="A80" s="20" t="s">
        <v>8</v>
      </c>
      <c r="B80" s="75">
        <v>0</v>
      </c>
      <c r="C80" s="75">
        <v>0</v>
      </c>
      <c r="D80" s="75">
        <v>0</v>
      </c>
      <c r="E80" s="75">
        <v>0</v>
      </c>
      <c r="F80" s="37">
        <f>SUM(B80:E80)</f>
        <v>0</v>
      </c>
      <c r="I80" s="69"/>
    </row>
    <row r="81" spans="1:9" ht="15" customHeight="1">
      <c r="A81" s="20" t="s">
        <v>10</v>
      </c>
      <c r="B81" s="16">
        <v>11245</v>
      </c>
      <c r="C81" s="36">
        <v>6786</v>
      </c>
      <c r="D81" s="36">
        <v>10978</v>
      </c>
      <c r="E81" s="16">
        <v>4941</v>
      </c>
      <c r="F81" s="42">
        <f>SUM(B81:E81)</f>
        <v>33950</v>
      </c>
      <c r="I81" s="68"/>
    </row>
    <row r="82" spans="1:9" ht="15" customHeight="1">
      <c r="A82" s="23"/>
      <c r="B82" s="22">
        <f>SUM(B78:B81)</f>
        <v>52973</v>
      </c>
      <c r="C82" s="22">
        <f>SUM(C78:C81)</f>
        <v>28369</v>
      </c>
      <c r="D82" s="22">
        <f>SUM(D78:D81)</f>
        <v>42983</v>
      </c>
      <c r="E82" s="22">
        <f>SUM(E78:E81)</f>
        <v>20921</v>
      </c>
      <c r="F82" s="40">
        <f>SUM(F78:F81)</f>
        <v>145246</v>
      </c>
      <c r="I82" s="71"/>
    </row>
    <row r="83" spans="1:9" ht="15" customHeight="1">
      <c r="A83" s="20"/>
      <c r="B83" s="19"/>
      <c r="C83" s="38"/>
      <c r="D83" s="38"/>
      <c r="E83" s="38"/>
      <c r="F83" s="41"/>
      <c r="I83" s="45"/>
    </row>
    <row r="84" spans="1:9" ht="15" customHeight="1">
      <c r="A84" s="20" t="s">
        <v>11</v>
      </c>
      <c r="B84" s="19">
        <v>33024</v>
      </c>
      <c r="C84" s="38">
        <v>11051</v>
      </c>
      <c r="D84" s="38">
        <v>25284</v>
      </c>
      <c r="E84" s="19">
        <v>10372</v>
      </c>
      <c r="F84" s="37">
        <f>SUM(B84:E84)</f>
        <v>79731</v>
      </c>
      <c r="I84" s="27"/>
    </row>
    <row r="85" spans="1:9" ht="15" customHeight="1">
      <c r="A85" s="20" t="s">
        <v>12</v>
      </c>
      <c r="B85" s="16">
        <v>19949</v>
      </c>
      <c r="C85" s="36">
        <v>17318</v>
      </c>
      <c r="D85" s="36">
        <v>17699</v>
      </c>
      <c r="E85" s="16">
        <v>10549</v>
      </c>
      <c r="F85" s="42">
        <f>SUM(B85:E85)</f>
        <v>65515</v>
      </c>
      <c r="I85" s="69"/>
    </row>
    <row r="86" spans="1:9" ht="15" customHeight="1">
      <c r="A86" s="49"/>
      <c r="B86" s="47">
        <f>SUM(B83:B85)</f>
        <v>52973</v>
      </c>
      <c r="C86" s="47">
        <f>SUM(C83:C85)</f>
        <v>28369</v>
      </c>
      <c r="D86" s="47">
        <f>SUM(D83:D85)</f>
        <v>42983</v>
      </c>
      <c r="E86" s="47">
        <f>SUM(E83:E85)</f>
        <v>20921</v>
      </c>
      <c r="F86" s="56">
        <f>SUM(F83:F85)</f>
        <v>145246</v>
      </c>
      <c r="I86" s="69"/>
    </row>
    <row r="87" spans="1:9" ht="15" customHeight="1">
      <c r="A87" s="67"/>
      <c r="B87" s="29"/>
      <c r="C87" s="29"/>
      <c r="D87" s="29"/>
      <c r="E87" s="29"/>
      <c r="F87" s="29"/>
      <c r="I87" s="69"/>
    </row>
    <row r="88" spans="1:9">
      <c r="A88" s="73" t="s">
        <v>15</v>
      </c>
      <c r="B88" s="29"/>
      <c r="C88" s="29"/>
      <c r="D88" s="29"/>
      <c r="E88" s="29"/>
      <c r="F88" s="29"/>
      <c r="I88" s="71"/>
    </row>
    <row r="89" spans="1:9">
      <c r="A89" s="72" t="s">
        <v>16</v>
      </c>
      <c r="B89" s="29"/>
      <c r="C89" s="29"/>
      <c r="D89" s="29"/>
      <c r="E89" s="29"/>
      <c r="F89" s="29"/>
      <c r="I89" s="71"/>
    </row>
    <row r="90" spans="1:9">
      <c r="A90" s="72" t="s">
        <v>17</v>
      </c>
      <c r="B90" s="29"/>
      <c r="C90" s="29"/>
      <c r="D90" s="29"/>
      <c r="E90" s="29"/>
      <c r="F90" s="29"/>
      <c r="I90" s="71"/>
    </row>
    <row r="91" spans="1:9">
      <c r="A91" s="72" t="s">
        <v>18</v>
      </c>
      <c r="B91" s="29"/>
      <c r="C91" s="29"/>
      <c r="D91" s="29"/>
      <c r="E91" s="29"/>
      <c r="F91" s="29"/>
      <c r="I91" s="71"/>
    </row>
    <row r="92" spans="1:9">
      <c r="A92" s="72" t="s">
        <v>19</v>
      </c>
      <c r="B92" s="29"/>
      <c r="C92" s="29"/>
      <c r="D92" s="29"/>
      <c r="E92" s="29"/>
      <c r="F92" s="29"/>
      <c r="I92" s="71"/>
    </row>
    <row r="93" spans="1:9">
      <c r="A93" s="29"/>
      <c r="B93" s="29"/>
      <c r="C93" s="29"/>
      <c r="D93" s="29"/>
      <c r="E93" s="29"/>
      <c r="F93" s="29"/>
      <c r="I93" s="71"/>
    </row>
    <row r="94" spans="1:9">
      <c r="A94" s="26" t="s">
        <v>21</v>
      </c>
      <c r="B94" s="32" t="s">
        <v>22</v>
      </c>
      <c r="C94" s="32" t="s">
        <v>23</v>
      </c>
      <c r="D94" s="32" t="s">
        <v>24</v>
      </c>
      <c r="E94" s="32" t="s">
        <v>25</v>
      </c>
      <c r="F94" s="24">
        <v>2019</v>
      </c>
      <c r="I94" s="45"/>
    </row>
    <row r="95" spans="1:9">
      <c r="A95" s="20" t="s">
        <v>6</v>
      </c>
      <c r="B95" s="19">
        <v>25043</v>
      </c>
      <c r="C95" s="38">
        <v>30923</v>
      </c>
      <c r="D95" s="38">
        <v>19905</v>
      </c>
      <c r="E95" s="38">
        <v>15147</v>
      </c>
      <c r="F95" s="37">
        <f>SUM(B95:E95)</f>
        <v>91018</v>
      </c>
    </row>
    <row r="96" spans="1:9">
      <c r="A96" s="20" t="s">
        <v>26</v>
      </c>
      <c r="B96" s="19">
        <v>20451</v>
      </c>
      <c r="C96" s="38">
        <v>22691</v>
      </c>
      <c r="D96" s="38">
        <v>16225</v>
      </c>
      <c r="E96" s="38">
        <v>16685</v>
      </c>
      <c r="F96" s="37">
        <f>SUM(B96:E96)</f>
        <v>76052</v>
      </c>
    </row>
    <row r="97" spans="1:6">
      <c r="A97" s="20" t="s">
        <v>10</v>
      </c>
      <c r="B97" s="16">
        <v>13397</v>
      </c>
      <c r="C97" s="36">
        <v>15143</v>
      </c>
      <c r="D97" s="36">
        <v>9707</v>
      </c>
      <c r="E97" s="36">
        <v>8622</v>
      </c>
      <c r="F97" s="42">
        <f>SUM(B97:E97)</f>
        <v>46869</v>
      </c>
    </row>
    <row r="98" spans="1:6">
      <c r="A98" s="23"/>
      <c r="B98" s="22">
        <f>SUM(B95:B97)</f>
        <v>58891</v>
      </c>
      <c r="C98" s="22">
        <f t="shared" ref="C98:E98" si="14">SUM(C95:C97)</f>
        <v>68757</v>
      </c>
      <c r="D98" s="22">
        <f t="shared" si="14"/>
        <v>45837</v>
      </c>
      <c r="E98" s="22">
        <f t="shared" si="14"/>
        <v>40454</v>
      </c>
      <c r="F98" s="40">
        <f>SUM(B98:E98)</f>
        <v>213939</v>
      </c>
    </row>
    <row r="99" spans="1:6">
      <c r="A99" s="20"/>
      <c r="B99" s="19"/>
      <c r="C99" s="38"/>
      <c r="D99" s="38"/>
      <c r="E99" s="38"/>
      <c r="F99" s="41"/>
    </row>
    <row r="100" spans="1:6">
      <c r="A100" s="20" t="s">
        <v>11</v>
      </c>
      <c r="B100" s="19">
        <v>34505</v>
      </c>
      <c r="C100" s="38">
        <v>41404</v>
      </c>
      <c r="D100" s="38">
        <v>25572</v>
      </c>
      <c r="E100" s="38">
        <v>22845</v>
      </c>
      <c r="F100" s="37">
        <f>SUM(B100:E100)</f>
        <v>124326</v>
      </c>
    </row>
    <row r="101" spans="1:6">
      <c r="A101" s="20" t="s">
        <v>12</v>
      </c>
      <c r="B101" s="16">
        <v>24386</v>
      </c>
      <c r="C101" s="36">
        <v>27353</v>
      </c>
      <c r="D101" s="36">
        <v>20265</v>
      </c>
      <c r="E101" s="36">
        <v>17609</v>
      </c>
      <c r="F101" s="42">
        <f>SUM(B101:E101)</f>
        <v>89613</v>
      </c>
    </row>
    <row r="102" spans="1:6">
      <c r="A102" s="49"/>
      <c r="B102" s="47">
        <f>SUM(B99:B101)</f>
        <v>58891</v>
      </c>
      <c r="C102" s="47">
        <f>SUM(C99:C101)</f>
        <v>68757</v>
      </c>
      <c r="D102" s="47">
        <f>SUM(D99:D101)</f>
        <v>45837</v>
      </c>
      <c r="E102" s="47">
        <f>SUM(E99:E101)</f>
        <v>40454</v>
      </c>
      <c r="F102" s="56">
        <f>SUM(F99:F101)</f>
        <v>213939</v>
      </c>
    </row>
    <row r="103" spans="1:6">
      <c r="A103" s="29"/>
      <c r="B103" s="29"/>
      <c r="C103" s="29"/>
      <c r="D103" s="29"/>
      <c r="E103" s="29"/>
      <c r="F103" s="29"/>
    </row>
    <row r="104" spans="1:6">
      <c r="A104" s="26" t="s">
        <v>21</v>
      </c>
      <c r="B104" s="32" t="s">
        <v>22</v>
      </c>
      <c r="C104" s="32" t="s">
        <v>23</v>
      </c>
      <c r="D104" s="32" t="s">
        <v>24</v>
      </c>
      <c r="E104" s="32" t="s">
        <v>25</v>
      </c>
      <c r="F104" s="24">
        <v>2018</v>
      </c>
    </row>
    <row r="105" spans="1:6">
      <c r="A105" s="20" t="s">
        <v>6</v>
      </c>
      <c r="B105" s="19">
        <v>30857</v>
      </c>
      <c r="C105" s="38">
        <v>31064</v>
      </c>
      <c r="D105" s="38">
        <v>22204</v>
      </c>
      <c r="E105" s="38">
        <v>17817</v>
      </c>
      <c r="F105" s="37">
        <f>SUM(B105:E105)</f>
        <v>101942</v>
      </c>
    </row>
    <row r="106" spans="1:6">
      <c r="A106" s="20" t="s">
        <v>26</v>
      </c>
      <c r="B106" s="19">
        <v>21554</v>
      </c>
      <c r="C106" s="38">
        <v>24348</v>
      </c>
      <c r="D106" s="38">
        <v>16049</v>
      </c>
      <c r="E106" s="38">
        <v>16578</v>
      </c>
      <c r="F106" s="37">
        <f>SUM(B106:E106)</f>
        <v>78529</v>
      </c>
    </row>
    <row r="107" spans="1:6">
      <c r="A107" s="20" t="s">
        <v>10</v>
      </c>
      <c r="B107" s="16">
        <v>11533</v>
      </c>
      <c r="C107" s="36">
        <v>17181</v>
      </c>
      <c r="D107" s="36">
        <v>10386</v>
      </c>
      <c r="E107" s="36">
        <v>9094</v>
      </c>
      <c r="F107" s="42">
        <f>SUM(B107:E107)</f>
        <v>48194</v>
      </c>
    </row>
    <row r="108" spans="1:6">
      <c r="A108" s="23"/>
      <c r="B108" s="22">
        <f>SUM(B105:B107)</f>
        <v>63944</v>
      </c>
      <c r="C108" s="22">
        <f t="shared" ref="C108" si="15">SUM(C105:C107)</f>
        <v>72593</v>
      </c>
      <c r="D108" s="22">
        <f t="shared" ref="D108" si="16">SUM(D105:D107)</f>
        <v>48639</v>
      </c>
      <c r="E108" s="22">
        <f t="shared" ref="E108" si="17">SUM(E105:E107)</f>
        <v>43489</v>
      </c>
      <c r="F108" s="40">
        <f>SUM(B108:E108)</f>
        <v>228665</v>
      </c>
    </row>
    <row r="109" spans="1:6">
      <c r="A109" s="20"/>
      <c r="B109" s="19"/>
      <c r="C109" s="38"/>
      <c r="D109" s="38"/>
      <c r="E109" s="38"/>
      <c r="F109" s="41"/>
    </row>
    <row r="110" spans="1:6">
      <c r="A110" s="20" t="s">
        <v>11</v>
      </c>
      <c r="B110" s="19">
        <v>38797</v>
      </c>
      <c r="C110" s="38">
        <v>43047</v>
      </c>
      <c r="D110" s="38">
        <v>26213</v>
      </c>
      <c r="E110" s="38">
        <v>24376</v>
      </c>
      <c r="F110" s="37">
        <f>SUM(B110:E110)</f>
        <v>132433</v>
      </c>
    </row>
    <row r="111" spans="1:6">
      <c r="A111" s="20" t="s">
        <v>12</v>
      </c>
      <c r="B111" s="16">
        <v>25147</v>
      </c>
      <c r="C111" s="36">
        <v>29546</v>
      </c>
      <c r="D111" s="36">
        <v>22426</v>
      </c>
      <c r="E111" s="36">
        <v>19113</v>
      </c>
      <c r="F111" s="42">
        <f>SUM(B111:E111)</f>
        <v>96232</v>
      </c>
    </row>
    <row r="112" spans="1:6">
      <c r="A112" s="49"/>
      <c r="B112" s="47">
        <f>SUM(B109:B111)</f>
        <v>63944</v>
      </c>
      <c r="C112" s="47">
        <f>SUM(C109:C111)</f>
        <v>72593</v>
      </c>
      <c r="D112" s="47">
        <f>SUM(D109:D111)</f>
        <v>48639</v>
      </c>
      <c r="E112" s="47">
        <f>SUM(E109:E111)</f>
        <v>43489</v>
      </c>
      <c r="F112" s="56">
        <f>SUM(F109:F111)</f>
        <v>228665</v>
      </c>
    </row>
    <row r="113" spans="1:6">
      <c r="A113" s="23"/>
      <c r="B113" s="22"/>
      <c r="C113" s="22"/>
      <c r="D113" s="22"/>
      <c r="E113" s="22"/>
      <c r="F113" s="46"/>
    </row>
    <row r="114" spans="1:6">
      <c r="A114" s="26" t="s">
        <v>21</v>
      </c>
      <c r="B114" s="32" t="s">
        <v>22</v>
      </c>
      <c r="C114" s="32" t="s">
        <v>23</v>
      </c>
      <c r="D114" s="32" t="s">
        <v>24</v>
      </c>
      <c r="E114" s="32" t="s">
        <v>25</v>
      </c>
      <c r="F114" s="24">
        <v>2017</v>
      </c>
    </row>
    <row r="115" spans="1:6">
      <c r="A115" s="20" t="s">
        <v>6</v>
      </c>
      <c r="B115" s="19">
        <v>29068</v>
      </c>
      <c r="C115" s="38">
        <v>36650</v>
      </c>
      <c r="D115" s="38">
        <v>14674</v>
      </c>
      <c r="E115" s="38">
        <v>19353</v>
      </c>
      <c r="F115" s="37">
        <f>SUM(B115:E115)</f>
        <v>99745</v>
      </c>
    </row>
    <row r="116" spans="1:6">
      <c r="A116" s="20" t="s">
        <v>7</v>
      </c>
      <c r="B116" s="19">
        <v>25154</v>
      </c>
      <c r="C116" s="38">
        <v>25247</v>
      </c>
      <c r="D116" s="38">
        <v>17292</v>
      </c>
      <c r="E116" s="38">
        <v>19651</v>
      </c>
      <c r="F116" s="37">
        <f>SUM(B116:E116)</f>
        <v>87344</v>
      </c>
    </row>
    <row r="117" spans="1:6">
      <c r="A117" s="20" t="s">
        <v>10</v>
      </c>
      <c r="B117" s="16">
        <v>16609</v>
      </c>
      <c r="C117" s="36">
        <v>19910</v>
      </c>
      <c r="D117" s="36">
        <v>9696</v>
      </c>
      <c r="E117" s="36">
        <v>8194</v>
      </c>
      <c r="F117" s="42">
        <f>SUM(B117:E117)</f>
        <v>54409</v>
      </c>
    </row>
    <row r="118" spans="1:6">
      <c r="A118" s="23"/>
      <c r="B118" s="22">
        <f>SUM(B115:B117)</f>
        <v>70831</v>
      </c>
      <c r="C118" s="22">
        <f t="shared" ref="C118" si="18">SUM(C115:C117)</f>
        <v>81807</v>
      </c>
      <c r="D118" s="22">
        <f t="shared" ref="D118" si="19">SUM(D115:D117)</f>
        <v>41662</v>
      </c>
      <c r="E118" s="22">
        <f t="shared" ref="E118" si="20">SUM(E115:E117)</f>
        <v>47198</v>
      </c>
      <c r="F118" s="40">
        <f>SUM(B118:E118)</f>
        <v>241498</v>
      </c>
    </row>
    <row r="119" spans="1:6">
      <c r="A119" s="20"/>
      <c r="B119" s="19"/>
      <c r="C119" s="38"/>
      <c r="D119" s="38"/>
      <c r="E119" s="38"/>
      <c r="F119" s="41"/>
    </row>
    <row r="120" spans="1:6">
      <c r="A120" s="20" t="s">
        <v>11</v>
      </c>
      <c r="B120" s="19">
        <v>45784</v>
      </c>
      <c r="C120" s="38">
        <v>52966</v>
      </c>
      <c r="D120" s="38">
        <v>19668</v>
      </c>
      <c r="E120" s="38">
        <v>26475</v>
      </c>
      <c r="F120" s="37">
        <f>SUM(B120:E120)</f>
        <v>144893</v>
      </c>
    </row>
    <row r="121" spans="1:6">
      <c r="A121" s="20" t="s">
        <v>12</v>
      </c>
      <c r="B121" s="16">
        <v>25047</v>
      </c>
      <c r="C121" s="36">
        <v>28841</v>
      </c>
      <c r="D121" s="36">
        <v>21994</v>
      </c>
      <c r="E121" s="36">
        <v>20723</v>
      </c>
      <c r="F121" s="42">
        <f>SUM(B121:E121)</f>
        <v>96605</v>
      </c>
    </row>
    <row r="122" spans="1:6">
      <c r="A122" s="49"/>
      <c r="B122" s="47">
        <f>SUM(B119:B121)</f>
        <v>70831</v>
      </c>
      <c r="C122" s="47">
        <f>SUM(C119:C121)</f>
        <v>81807</v>
      </c>
      <c r="D122" s="47">
        <f>SUM(D119:D121)</f>
        <v>41662</v>
      </c>
      <c r="E122" s="47">
        <f>SUM(E119:E121)</f>
        <v>47198</v>
      </c>
      <c r="F122" s="56">
        <f>SUM(F119:F121)</f>
        <v>241498</v>
      </c>
    </row>
    <row r="123" spans="1:6">
      <c r="A123" s="20"/>
      <c r="B123" s="19"/>
      <c r="C123" s="38"/>
      <c r="D123" s="38"/>
      <c r="E123" s="38"/>
      <c r="F123" s="55"/>
    </row>
    <row r="124" spans="1:6">
      <c r="A124" s="26" t="s">
        <v>21</v>
      </c>
      <c r="B124" s="32" t="s">
        <v>22</v>
      </c>
      <c r="C124" s="32" t="s">
        <v>23</v>
      </c>
      <c r="D124" s="32" t="s">
        <v>24</v>
      </c>
      <c r="E124" s="32" t="s">
        <v>25</v>
      </c>
      <c r="F124" s="24">
        <v>2016</v>
      </c>
    </row>
    <row r="125" spans="1:6">
      <c r="A125" s="20" t="s">
        <v>6</v>
      </c>
      <c r="B125" s="19">
        <v>38497</v>
      </c>
      <c r="C125" s="38">
        <v>27675</v>
      </c>
      <c r="D125" s="38">
        <v>23295</v>
      </c>
      <c r="E125" s="38">
        <v>17943</v>
      </c>
      <c r="F125" s="37">
        <f>SUM(B125:E125)</f>
        <v>107410</v>
      </c>
    </row>
    <row r="126" spans="1:6">
      <c r="A126" s="20" t="s">
        <v>7</v>
      </c>
      <c r="B126" s="19">
        <v>26929</v>
      </c>
      <c r="C126" s="38">
        <v>37655</v>
      </c>
      <c r="D126" s="38">
        <v>13986</v>
      </c>
      <c r="E126" s="38">
        <v>14852</v>
      </c>
      <c r="F126" s="37">
        <f>SUM(B126:E126)</f>
        <v>93422</v>
      </c>
    </row>
    <row r="127" spans="1:6">
      <c r="A127" s="20" t="s">
        <v>10</v>
      </c>
      <c r="B127" s="16">
        <v>17610</v>
      </c>
      <c r="C127" s="36">
        <v>22830</v>
      </c>
      <c r="D127" s="36">
        <v>11330</v>
      </c>
      <c r="E127" s="36">
        <v>9619</v>
      </c>
      <c r="F127" s="42">
        <f>SUM(B127:E127)</f>
        <v>61389</v>
      </c>
    </row>
    <row r="128" spans="1:6">
      <c r="A128" s="23"/>
      <c r="B128" s="22">
        <f>SUM(B125:B127)</f>
        <v>83036</v>
      </c>
      <c r="C128" s="22">
        <f t="shared" ref="C128" si="21">SUM(C125:C127)</f>
        <v>88160</v>
      </c>
      <c r="D128" s="22">
        <f t="shared" ref="D128" si="22">SUM(D125:D127)</f>
        <v>48611</v>
      </c>
      <c r="E128" s="22">
        <f t="shared" ref="E128" si="23">SUM(E125:E127)</f>
        <v>42414</v>
      </c>
      <c r="F128" s="40">
        <f>SUM(B128:E128)</f>
        <v>262221</v>
      </c>
    </row>
    <row r="129" spans="1:6">
      <c r="A129" s="20"/>
      <c r="B129" s="19"/>
      <c r="C129" s="38"/>
      <c r="D129" s="38"/>
      <c r="E129" s="38"/>
      <c r="F129" s="41"/>
    </row>
    <row r="130" spans="1:6">
      <c r="A130" s="20" t="s">
        <v>11</v>
      </c>
      <c r="B130" s="19">
        <v>57635</v>
      </c>
      <c r="C130" s="38">
        <v>57804</v>
      </c>
      <c r="D130" s="38">
        <v>26269</v>
      </c>
      <c r="E130" s="38">
        <v>20131</v>
      </c>
      <c r="F130" s="37">
        <f>SUM(B130:E130)</f>
        <v>161839</v>
      </c>
    </row>
    <row r="131" spans="1:6">
      <c r="A131" s="20" t="s">
        <v>12</v>
      </c>
      <c r="B131" s="16">
        <v>25401</v>
      </c>
      <c r="C131" s="36">
        <v>30356</v>
      </c>
      <c r="D131" s="36">
        <v>22342</v>
      </c>
      <c r="E131" s="36">
        <v>22283</v>
      </c>
      <c r="F131" s="42">
        <f>SUM(B131:E131)</f>
        <v>100382</v>
      </c>
    </row>
    <row r="132" spans="1:6">
      <c r="A132" s="49"/>
      <c r="B132" s="47">
        <f>SUM(B129:B131)</f>
        <v>83036</v>
      </c>
      <c r="C132" s="47">
        <f>SUM(C129:C131)</f>
        <v>88160</v>
      </c>
      <c r="D132" s="47">
        <f>SUM(D129:D131)</f>
        <v>48611</v>
      </c>
      <c r="E132" s="47">
        <f>SUM(E129:E131)</f>
        <v>42414</v>
      </c>
      <c r="F132" s="48">
        <f>SUM(F129:F131)</f>
        <v>262221</v>
      </c>
    </row>
    <row r="133" spans="1:6">
      <c r="A133" s="23"/>
      <c r="B133" s="22"/>
      <c r="C133" s="22"/>
      <c r="D133" s="22"/>
      <c r="E133" s="22"/>
      <c r="F133" s="46"/>
    </row>
    <row r="134" spans="1:6">
      <c r="A134" s="26" t="s">
        <v>21</v>
      </c>
      <c r="B134" s="32" t="s">
        <v>22</v>
      </c>
      <c r="C134" s="32" t="s">
        <v>23</v>
      </c>
      <c r="D134" s="32" t="s">
        <v>24</v>
      </c>
      <c r="E134" s="32" t="s">
        <v>25</v>
      </c>
      <c r="F134" s="24">
        <v>2015</v>
      </c>
    </row>
    <row r="135" spans="1:6">
      <c r="A135" s="20" t="s">
        <v>6</v>
      </c>
      <c r="B135" s="19">
        <v>38797</v>
      </c>
      <c r="C135" s="38">
        <v>34563</v>
      </c>
      <c r="D135" s="38">
        <v>21994</v>
      </c>
      <c r="E135" s="38">
        <v>19414</v>
      </c>
      <c r="F135" s="37">
        <f>SUM(B135:E135)</f>
        <v>114768</v>
      </c>
    </row>
    <row r="136" spans="1:6">
      <c r="A136" s="20" t="s">
        <v>7</v>
      </c>
      <c r="B136" s="19">
        <v>23396</v>
      </c>
      <c r="C136" s="38">
        <v>29952</v>
      </c>
      <c r="D136" s="38">
        <v>18405</v>
      </c>
      <c r="E136" s="38">
        <v>17454</v>
      </c>
      <c r="F136" s="37">
        <f>SUM(B136:E136)</f>
        <v>89207</v>
      </c>
    </row>
    <row r="137" spans="1:6">
      <c r="A137" s="20" t="s">
        <v>10</v>
      </c>
      <c r="B137" s="16">
        <v>17396</v>
      </c>
      <c r="C137" s="36">
        <v>20657</v>
      </c>
      <c r="D137" s="36">
        <v>13073</v>
      </c>
      <c r="E137" s="36">
        <v>11281</v>
      </c>
      <c r="F137" s="42">
        <f>SUM(B137:E137)</f>
        <v>62407</v>
      </c>
    </row>
    <row r="138" spans="1:6">
      <c r="A138" s="23"/>
      <c r="B138" s="22">
        <f>SUM(B135:B137)</f>
        <v>79589</v>
      </c>
      <c r="C138" s="22">
        <f t="shared" ref="C138" si="24">SUM(C135:C137)</f>
        <v>85172</v>
      </c>
      <c r="D138" s="22">
        <f t="shared" ref="D138" si="25">SUM(D135:D137)</f>
        <v>53472</v>
      </c>
      <c r="E138" s="22">
        <f t="shared" ref="E138" si="26">SUM(E135:E137)</f>
        <v>48149</v>
      </c>
      <c r="F138" s="40">
        <f>SUM(B138:E138)</f>
        <v>266382</v>
      </c>
    </row>
    <row r="139" spans="1:6">
      <c r="A139" s="20"/>
      <c r="B139" s="19"/>
      <c r="C139" s="38"/>
      <c r="D139" s="38"/>
      <c r="E139" s="38"/>
      <c r="F139" s="41"/>
    </row>
    <row r="140" spans="1:6">
      <c r="A140" s="20" t="s">
        <v>11</v>
      </c>
      <c r="B140" s="19">
        <v>56664</v>
      </c>
      <c r="C140" s="38">
        <v>55128</v>
      </c>
      <c r="D140" s="38">
        <v>30092</v>
      </c>
      <c r="E140" s="38">
        <v>28804</v>
      </c>
      <c r="F140" s="37">
        <f>SUM(B140:E140)</f>
        <v>170688</v>
      </c>
    </row>
    <row r="141" spans="1:6">
      <c r="A141" s="20" t="s">
        <v>12</v>
      </c>
      <c r="B141" s="16">
        <v>22925</v>
      </c>
      <c r="C141" s="36">
        <v>30044</v>
      </c>
      <c r="D141" s="36">
        <v>23380</v>
      </c>
      <c r="E141" s="36">
        <v>19345</v>
      </c>
      <c r="F141" s="42">
        <f>SUM(B141:E141)</f>
        <v>95694</v>
      </c>
    </row>
    <row r="142" spans="1:6">
      <c r="A142" s="49"/>
      <c r="B142" s="47">
        <f>SUM(B139:B141)</f>
        <v>79589</v>
      </c>
      <c r="C142" s="47">
        <f>SUM(C139:C141)</f>
        <v>85172</v>
      </c>
      <c r="D142" s="47">
        <f>SUM(D139:D141)</f>
        <v>53472</v>
      </c>
      <c r="E142" s="47">
        <f>SUM(E139:E141)</f>
        <v>48149</v>
      </c>
      <c r="F142" s="48">
        <f>SUM(F139:F141)</f>
        <v>266382</v>
      </c>
    </row>
    <row r="143" spans="1:6">
      <c r="A143" s="29"/>
      <c r="B143" s="29"/>
      <c r="C143" s="29"/>
      <c r="D143" s="29"/>
      <c r="E143" s="29"/>
      <c r="F143" s="29"/>
    </row>
    <row r="144" spans="1:6">
      <c r="A144" s="26" t="s">
        <v>21</v>
      </c>
      <c r="B144" s="32" t="s">
        <v>22</v>
      </c>
      <c r="C144" s="32" t="s">
        <v>23</v>
      </c>
      <c r="D144" s="32" t="s">
        <v>24</v>
      </c>
      <c r="E144" s="32" t="s">
        <v>25</v>
      </c>
      <c r="F144" s="24">
        <v>2014</v>
      </c>
    </row>
    <row r="145" spans="1:6">
      <c r="A145" s="20" t="s">
        <v>6</v>
      </c>
      <c r="B145" s="19">
        <v>36178</v>
      </c>
      <c r="C145" s="38">
        <v>41095</v>
      </c>
      <c r="D145" s="38">
        <v>22844</v>
      </c>
      <c r="E145" s="38">
        <v>22364</v>
      </c>
      <c r="F145" s="37">
        <f>SUM(B145:E145)</f>
        <v>122481</v>
      </c>
    </row>
    <row r="146" spans="1:6">
      <c r="A146" s="20" t="s">
        <v>7</v>
      </c>
      <c r="B146" s="19">
        <v>29149</v>
      </c>
      <c r="C146" s="38">
        <v>32231</v>
      </c>
      <c r="D146" s="38">
        <v>14722</v>
      </c>
      <c r="E146" s="38">
        <v>15324</v>
      </c>
      <c r="F146" s="37">
        <f>SUM(B146:E146)</f>
        <v>91426</v>
      </c>
    </row>
    <row r="147" spans="1:6">
      <c r="A147" s="20" t="s">
        <v>10</v>
      </c>
      <c r="B147" s="16">
        <v>15355</v>
      </c>
      <c r="C147" s="36">
        <v>18891</v>
      </c>
      <c r="D147" s="36">
        <v>13104</v>
      </c>
      <c r="E147" s="36">
        <v>9469</v>
      </c>
      <c r="F147" s="42">
        <f>SUM(B147:E147)</f>
        <v>56819</v>
      </c>
    </row>
    <row r="148" spans="1:6">
      <c r="A148" s="23"/>
      <c r="B148" s="22">
        <f>SUM(B145:B147)</f>
        <v>80682</v>
      </c>
      <c r="C148" s="22">
        <f t="shared" ref="C148" si="27">SUM(C145:C147)</f>
        <v>92217</v>
      </c>
      <c r="D148" s="22">
        <f t="shared" ref="D148" si="28">SUM(D145:D147)</f>
        <v>50670</v>
      </c>
      <c r="E148" s="22">
        <f t="shared" ref="E148" si="29">SUM(E145:E147)</f>
        <v>47157</v>
      </c>
      <c r="F148" s="40">
        <f>SUM(B148:E148)</f>
        <v>270726</v>
      </c>
    </row>
    <row r="149" spans="1:6">
      <c r="A149" s="20"/>
      <c r="B149" s="19"/>
      <c r="C149" s="38"/>
      <c r="D149" s="38"/>
      <c r="E149" s="38"/>
      <c r="F149" s="41"/>
    </row>
    <row r="150" spans="1:6">
      <c r="A150" s="20" t="s">
        <v>11</v>
      </c>
      <c r="B150" s="19">
        <v>54291</v>
      </c>
      <c r="C150" s="38">
        <v>63043</v>
      </c>
      <c r="D150" s="38">
        <v>28106</v>
      </c>
      <c r="E150" s="38">
        <v>28554</v>
      </c>
      <c r="F150" s="37">
        <f>SUM(B150:E150)</f>
        <v>173994</v>
      </c>
    </row>
    <row r="151" spans="1:6">
      <c r="A151" s="20" t="s">
        <v>12</v>
      </c>
      <c r="B151" s="16">
        <v>26391</v>
      </c>
      <c r="C151" s="36">
        <v>29174</v>
      </c>
      <c r="D151" s="36">
        <v>22564</v>
      </c>
      <c r="E151" s="36">
        <v>18603</v>
      </c>
      <c r="F151" s="42">
        <f>SUM(B151:E151)</f>
        <v>96732</v>
      </c>
    </row>
    <row r="152" spans="1:6">
      <c r="A152" s="49"/>
      <c r="B152" s="47">
        <f>SUM(B149:B151)</f>
        <v>80682</v>
      </c>
      <c r="C152" s="47">
        <f>SUM(C149:C151)</f>
        <v>92217</v>
      </c>
      <c r="D152" s="47">
        <f>SUM(D149:D151)</f>
        <v>50670</v>
      </c>
      <c r="E152" s="47">
        <f>SUM(E149:E151)</f>
        <v>47157</v>
      </c>
      <c r="F152" s="48">
        <f>SUM(F149:F151)</f>
        <v>270726</v>
      </c>
    </row>
    <row r="153" spans="1:6">
      <c r="A153" s="29"/>
      <c r="B153" s="29"/>
      <c r="C153" s="29"/>
      <c r="D153" s="29"/>
      <c r="E153" s="29"/>
      <c r="F153" s="29"/>
    </row>
    <row r="154" spans="1:6">
      <c r="A154" s="26" t="s">
        <v>21</v>
      </c>
      <c r="B154" s="32" t="s">
        <v>22</v>
      </c>
      <c r="C154" s="32" t="s">
        <v>23</v>
      </c>
      <c r="D154" s="32" t="s">
        <v>24</v>
      </c>
      <c r="E154" s="32" t="s">
        <v>25</v>
      </c>
      <c r="F154" s="24">
        <v>2013</v>
      </c>
    </row>
    <row r="155" spans="1:6">
      <c r="A155" s="20" t="s">
        <v>6</v>
      </c>
      <c r="B155" s="19">
        <v>31332</v>
      </c>
      <c r="C155" s="38">
        <v>32384</v>
      </c>
      <c r="D155" s="38">
        <v>23011</v>
      </c>
      <c r="E155" s="38">
        <v>20486</v>
      </c>
      <c r="F155" s="37">
        <f>SUM(B155:E155)</f>
        <v>107213</v>
      </c>
    </row>
    <row r="156" spans="1:6">
      <c r="A156" s="20" t="s">
        <v>7</v>
      </c>
      <c r="B156" s="19">
        <v>30302</v>
      </c>
      <c r="C156" s="38">
        <v>35315</v>
      </c>
      <c r="D156" s="38">
        <v>19111</v>
      </c>
      <c r="E156" s="38">
        <v>18222</v>
      </c>
      <c r="F156" s="37">
        <f>SUM(B156:E156)</f>
        <v>102950</v>
      </c>
    </row>
    <row r="157" spans="1:6">
      <c r="A157" s="20" t="s">
        <v>10</v>
      </c>
      <c r="B157" s="16">
        <v>13588</v>
      </c>
      <c r="C157" s="36">
        <v>16907</v>
      </c>
      <c r="D157" s="36">
        <v>11903</v>
      </c>
      <c r="E157" s="36">
        <v>7910</v>
      </c>
      <c r="F157" s="42">
        <f>SUM(B157:E157)</f>
        <v>50308</v>
      </c>
    </row>
    <row r="158" spans="1:6">
      <c r="A158" s="23"/>
      <c r="B158" s="22">
        <f>SUM(B155:B157)</f>
        <v>75222</v>
      </c>
      <c r="C158" s="22">
        <f t="shared" ref="C158" si="30">SUM(C155:C157)</f>
        <v>84606</v>
      </c>
      <c r="D158" s="22">
        <f t="shared" ref="D158" si="31">SUM(D155:D157)</f>
        <v>54025</v>
      </c>
      <c r="E158" s="22">
        <f t="shared" ref="E158" si="32">SUM(E155:E157)</f>
        <v>46618</v>
      </c>
      <c r="F158" s="40">
        <f>SUM(B158:E158)</f>
        <v>260471</v>
      </c>
    </row>
    <row r="159" spans="1:6">
      <c r="A159" s="20"/>
      <c r="B159" s="19"/>
      <c r="C159" s="38"/>
      <c r="D159" s="38"/>
      <c r="E159" s="38"/>
      <c r="F159" s="41"/>
    </row>
    <row r="160" spans="1:6">
      <c r="A160" s="20" t="s">
        <v>11</v>
      </c>
      <c r="B160" s="19">
        <v>50683</v>
      </c>
      <c r="C160" s="38">
        <v>57070</v>
      </c>
      <c r="D160" s="38">
        <v>32061</v>
      </c>
      <c r="E160" s="38">
        <v>27202</v>
      </c>
      <c r="F160" s="37">
        <f>SUM(B160:E160)</f>
        <v>167016</v>
      </c>
    </row>
    <row r="161" spans="1:6">
      <c r="A161" s="20" t="s">
        <v>12</v>
      </c>
      <c r="B161" s="16">
        <v>24539</v>
      </c>
      <c r="C161" s="36">
        <v>27536</v>
      </c>
      <c r="D161" s="36">
        <v>21964</v>
      </c>
      <c r="E161" s="36">
        <v>19416</v>
      </c>
      <c r="F161" s="42">
        <f>SUM(B161:E161)</f>
        <v>93455</v>
      </c>
    </row>
    <row r="162" spans="1:6">
      <c r="A162" s="49"/>
      <c r="B162" s="47">
        <f>SUM(B159:B161)</f>
        <v>75222</v>
      </c>
      <c r="C162" s="47">
        <f>SUM(C159:C161)</f>
        <v>84606</v>
      </c>
      <c r="D162" s="47">
        <f>SUM(D159:D161)</f>
        <v>54025</v>
      </c>
      <c r="E162" s="47">
        <f>SUM(E159:E161)</f>
        <v>46618</v>
      </c>
      <c r="F162" s="48">
        <f>SUM(F159:F161)</f>
        <v>260471</v>
      </c>
    </row>
    <row r="163" spans="1:6">
      <c r="A163" s="43"/>
      <c r="B163" s="43"/>
      <c r="C163" s="43"/>
      <c r="D163" s="43"/>
      <c r="E163" s="43"/>
      <c r="F163" s="43"/>
    </row>
    <row r="164" spans="1:6">
      <c r="A164" s="26" t="s">
        <v>21</v>
      </c>
      <c r="B164" s="32" t="s">
        <v>22</v>
      </c>
      <c r="C164" s="32" t="s">
        <v>23</v>
      </c>
      <c r="D164" s="32" t="s">
        <v>24</v>
      </c>
      <c r="E164" s="32" t="s">
        <v>25</v>
      </c>
      <c r="F164" s="24">
        <v>2012</v>
      </c>
    </row>
    <row r="165" spans="1:6">
      <c r="A165" s="20" t="s">
        <v>6</v>
      </c>
      <c r="B165" s="19">
        <v>27158</v>
      </c>
      <c r="C165" s="38">
        <v>32218</v>
      </c>
      <c r="D165" s="38">
        <v>18483</v>
      </c>
      <c r="E165" s="38">
        <v>21637</v>
      </c>
      <c r="F165" s="37">
        <f>SUM(B165:E165)</f>
        <v>99496</v>
      </c>
    </row>
    <row r="166" spans="1:6">
      <c r="A166" s="20" t="s">
        <v>7</v>
      </c>
      <c r="B166" s="19">
        <v>24572</v>
      </c>
      <c r="C166" s="38">
        <v>33139</v>
      </c>
      <c r="D166" s="38">
        <v>20719</v>
      </c>
      <c r="E166" s="38">
        <v>17995</v>
      </c>
      <c r="F166" s="37">
        <f>SUM(B166:E166)</f>
        <v>96425</v>
      </c>
    </row>
    <row r="167" spans="1:6">
      <c r="A167" s="20" t="s">
        <v>10</v>
      </c>
      <c r="B167" s="16">
        <v>12533</v>
      </c>
      <c r="C167" s="36">
        <v>18145</v>
      </c>
      <c r="D167" s="36">
        <v>13591</v>
      </c>
      <c r="E167" s="36">
        <v>7435</v>
      </c>
      <c r="F167" s="42">
        <f>SUM(B167:E167)</f>
        <v>51704</v>
      </c>
    </row>
    <row r="168" spans="1:6">
      <c r="A168" s="23"/>
      <c r="B168" s="22">
        <f>SUM(B165:B167)</f>
        <v>64263</v>
      </c>
      <c r="C168" s="22">
        <f t="shared" ref="C168" si="33">SUM(C165:C167)</f>
        <v>83502</v>
      </c>
      <c r="D168" s="22">
        <f t="shared" ref="D168" si="34">SUM(D165:D167)</f>
        <v>52793</v>
      </c>
      <c r="E168" s="22">
        <f t="shared" ref="E168" si="35">SUM(E165:E167)</f>
        <v>47067</v>
      </c>
      <c r="F168" s="40">
        <f>SUM(B168:E168)</f>
        <v>247625</v>
      </c>
    </row>
    <row r="169" spans="1:6">
      <c r="A169" s="20"/>
      <c r="B169" s="19"/>
      <c r="C169" s="38"/>
      <c r="D169" s="38"/>
      <c r="E169" s="38"/>
      <c r="F169" s="41"/>
    </row>
    <row r="170" spans="1:6">
      <c r="A170" s="20" t="s">
        <v>11</v>
      </c>
      <c r="B170" s="19">
        <v>41293</v>
      </c>
      <c r="C170" s="38">
        <v>56674</v>
      </c>
      <c r="D170" s="38">
        <v>33152</v>
      </c>
      <c r="E170" s="38">
        <v>29358</v>
      </c>
      <c r="F170" s="37">
        <f>SUM(B170:E170)</f>
        <v>160477</v>
      </c>
    </row>
    <row r="171" spans="1:6">
      <c r="A171" s="20" t="s">
        <v>12</v>
      </c>
      <c r="B171" s="16">
        <v>22970</v>
      </c>
      <c r="C171" s="36">
        <v>26828</v>
      </c>
      <c r="D171" s="36">
        <v>19641</v>
      </c>
      <c r="E171" s="36">
        <v>17709</v>
      </c>
      <c r="F171" s="42">
        <f>SUM(B171:E171)</f>
        <v>87148</v>
      </c>
    </row>
    <row r="172" spans="1:6">
      <c r="A172" s="49"/>
      <c r="B172" s="47">
        <f>SUM(B169:B171)</f>
        <v>64263</v>
      </c>
      <c r="C172" s="47">
        <f>SUM(C169:C171)</f>
        <v>83502</v>
      </c>
      <c r="D172" s="47">
        <f>SUM(D169:D171)</f>
        <v>52793</v>
      </c>
      <c r="E172" s="47">
        <f>SUM(E169:E171)</f>
        <v>47067</v>
      </c>
      <c r="F172" s="48">
        <f>SUM(F169:F171)</f>
        <v>247625</v>
      </c>
    </row>
    <row r="174" spans="1:6">
      <c r="A174" s="26" t="s">
        <v>21</v>
      </c>
      <c r="B174" s="32" t="s">
        <v>22</v>
      </c>
      <c r="C174" s="32" t="s">
        <v>23</v>
      </c>
      <c r="D174" s="32" t="s">
        <v>24</v>
      </c>
      <c r="E174" s="32" t="s">
        <v>25</v>
      </c>
      <c r="F174" s="24">
        <v>2011</v>
      </c>
    </row>
    <row r="175" spans="1:6">
      <c r="A175" s="20" t="s">
        <v>6</v>
      </c>
      <c r="B175" s="19">
        <v>22496</v>
      </c>
      <c r="C175" s="38">
        <v>25557</v>
      </c>
      <c r="D175" s="38">
        <v>22357</v>
      </c>
      <c r="E175" s="38">
        <v>21592</v>
      </c>
      <c r="F175" s="37">
        <f>SUM(B175:E175)</f>
        <v>92002</v>
      </c>
    </row>
    <row r="176" spans="1:6">
      <c r="A176" s="20" t="s">
        <v>7</v>
      </c>
      <c r="B176" s="19">
        <v>20670</v>
      </c>
      <c r="C176" s="38">
        <v>25218</v>
      </c>
      <c r="D176" s="38">
        <v>25638</v>
      </c>
      <c r="E176" s="38">
        <v>19933</v>
      </c>
      <c r="F176" s="37">
        <f>SUM(B176:E176)</f>
        <v>91459</v>
      </c>
    </row>
    <row r="177" spans="1:6">
      <c r="A177" s="20" t="s">
        <v>10</v>
      </c>
      <c r="B177" s="16">
        <v>10661</v>
      </c>
      <c r="C177" s="36">
        <v>16040</v>
      </c>
      <c r="D177" s="36">
        <v>13750</v>
      </c>
      <c r="E177" s="36">
        <v>9205</v>
      </c>
      <c r="F177" s="42">
        <f>SUM(B177:E177)</f>
        <v>49656</v>
      </c>
    </row>
    <row r="178" spans="1:6">
      <c r="A178" s="23"/>
      <c r="B178" s="22">
        <f>SUM(B175:B177)</f>
        <v>53827</v>
      </c>
      <c r="C178" s="22">
        <f t="shared" ref="C178" si="36">SUM(C175:C177)</f>
        <v>66815</v>
      </c>
      <c r="D178" s="22">
        <f t="shared" ref="D178" si="37">SUM(D175:D177)</f>
        <v>61745</v>
      </c>
      <c r="E178" s="22">
        <f t="shared" ref="E178" si="38">SUM(E175:E177)</f>
        <v>50730</v>
      </c>
      <c r="F178" s="40">
        <f>SUM(B178:E178)</f>
        <v>233117</v>
      </c>
    </row>
    <row r="179" spans="1:6">
      <c r="A179" s="20"/>
      <c r="B179" s="19"/>
      <c r="C179" s="38"/>
      <c r="D179" s="38"/>
      <c r="E179" s="38"/>
      <c r="F179" s="41"/>
    </row>
    <row r="180" spans="1:6">
      <c r="A180" s="20" t="s">
        <v>11</v>
      </c>
      <c r="B180" s="19">
        <v>34866</v>
      </c>
      <c r="C180" s="38">
        <v>42623</v>
      </c>
      <c r="D180" s="38">
        <v>41066</v>
      </c>
      <c r="E180" s="38">
        <v>33625</v>
      </c>
      <c r="F180" s="37">
        <f>SUM(B180:E180)</f>
        <v>152180</v>
      </c>
    </row>
    <row r="181" spans="1:6">
      <c r="A181" s="20" t="s">
        <v>12</v>
      </c>
      <c r="B181" s="16">
        <v>18961</v>
      </c>
      <c r="C181" s="36">
        <v>24192</v>
      </c>
      <c r="D181" s="36">
        <v>20679</v>
      </c>
      <c r="E181" s="36">
        <v>17105</v>
      </c>
      <c r="F181" s="42">
        <f>SUM(B181:E181)</f>
        <v>80937</v>
      </c>
    </row>
    <row r="182" spans="1:6">
      <c r="A182" s="23"/>
      <c r="B182" s="22">
        <f>SUM(B179:B181)</f>
        <v>53827</v>
      </c>
      <c r="C182" s="22">
        <f>SUM(C179:C181)</f>
        <v>66815</v>
      </c>
      <c r="D182" s="22">
        <f>SUM(D179:D181)</f>
        <v>61745</v>
      </c>
      <c r="E182" s="22">
        <f>SUM(E179:E181)</f>
        <v>50730</v>
      </c>
      <c r="F182" s="40">
        <f>SUM(F179:F181)</f>
        <v>233117</v>
      </c>
    </row>
    <row r="183" spans="1:6">
      <c r="A183" s="20"/>
      <c r="B183" s="19"/>
      <c r="C183" s="38"/>
      <c r="D183" s="38"/>
      <c r="E183" s="38"/>
      <c r="F183" s="41"/>
    </row>
    <row r="184" spans="1:6" s="57" customFormat="1">
      <c r="A184" s="33" t="s">
        <v>27</v>
      </c>
      <c r="B184" s="16">
        <v>23</v>
      </c>
      <c r="C184" s="36">
        <v>197</v>
      </c>
      <c r="D184" s="36">
        <v>44</v>
      </c>
      <c r="E184" s="36">
        <v>10</v>
      </c>
      <c r="F184" s="42">
        <f>SUM(B184:E184)</f>
        <v>274</v>
      </c>
    </row>
    <row r="186" spans="1:6">
      <c r="A186" s="26" t="s">
        <v>21</v>
      </c>
      <c r="B186" s="32" t="s">
        <v>22</v>
      </c>
      <c r="C186" s="32" t="s">
        <v>23</v>
      </c>
      <c r="D186" s="32" t="s">
        <v>24</v>
      </c>
      <c r="E186" s="32" t="s">
        <v>25</v>
      </c>
      <c r="F186" s="24">
        <v>2010</v>
      </c>
    </row>
    <row r="187" spans="1:6">
      <c r="A187" s="20" t="s">
        <v>6</v>
      </c>
      <c r="B187" s="19">
        <v>22885</v>
      </c>
      <c r="C187" s="38">
        <v>20486</v>
      </c>
      <c r="D187" s="38">
        <v>20042</v>
      </c>
      <c r="E187" s="38">
        <v>18514</v>
      </c>
      <c r="F187" s="37">
        <f>SUM(B187:E187)</f>
        <v>81927</v>
      </c>
    </row>
    <row r="188" spans="1:6">
      <c r="A188" s="20" t="s">
        <v>7</v>
      </c>
      <c r="B188" s="19">
        <v>22572</v>
      </c>
      <c r="C188" s="38">
        <v>24170</v>
      </c>
      <c r="D188" s="38">
        <v>22581</v>
      </c>
      <c r="E188" s="38">
        <v>17835</v>
      </c>
      <c r="F188" s="37">
        <f>SUM(B188:E188)</f>
        <v>87158</v>
      </c>
    </row>
    <row r="189" spans="1:6">
      <c r="A189" s="20" t="s">
        <v>10</v>
      </c>
      <c r="B189" s="16">
        <v>8217</v>
      </c>
      <c r="C189" s="36">
        <v>14390</v>
      </c>
      <c r="D189" s="36">
        <v>10670</v>
      </c>
      <c r="E189" s="36">
        <v>8132</v>
      </c>
      <c r="F189" s="42">
        <f>SUM(B189:E189)</f>
        <v>41409</v>
      </c>
    </row>
    <row r="190" spans="1:6">
      <c r="A190" s="23"/>
      <c r="B190" s="22">
        <f>SUM(B187:B189)</f>
        <v>53674</v>
      </c>
      <c r="C190" s="22">
        <f t="shared" ref="C190" si="39">SUM(C187:C189)</f>
        <v>59046</v>
      </c>
      <c r="D190" s="22">
        <f t="shared" ref="D190" si="40">SUM(D187:D189)</f>
        <v>53293</v>
      </c>
      <c r="E190" s="22">
        <f t="shared" ref="E190" si="41">SUM(E187:E189)</f>
        <v>44481</v>
      </c>
      <c r="F190" s="40">
        <f>SUM(B190:E190)</f>
        <v>210494</v>
      </c>
    </row>
    <row r="191" spans="1:6">
      <c r="A191" s="20"/>
      <c r="B191" s="19"/>
      <c r="C191" s="38"/>
      <c r="D191" s="38"/>
      <c r="E191" s="38"/>
      <c r="F191" s="41"/>
    </row>
    <row r="192" spans="1:6">
      <c r="A192" s="20" t="s">
        <v>11</v>
      </c>
      <c r="B192" s="19">
        <v>35668</v>
      </c>
      <c r="C192" s="38">
        <v>33957</v>
      </c>
      <c r="D192" s="38">
        <v>34394</v>
      </c>
      <c r="E192" s="38">
        <v>27617</v>
      </c>
      <c r="F192" s="37">
        <f>SUM(B192:E192)</f>
        <v>131636</v>
      </c>
    </row>
    <row r="193" spans="1:6">
      <c r="A193" s="20" t="s">
        <v>12</v>
      </c>
      <c r="B193" s="16">
        <v>18006</v>
      </c>
      <c r="C193" s="36">
        <v>25089</v>
      </c>
      <c r="D193" s="36">
        <v>18899</v>
      </c>
      <c r="E193" s="36">
        <v>16864</v>
      </c>
      <c r="F193" s="42">
        <f>SUM(B193:E193)</f>
        <v>78858</v>
      </c>
    </row>
    <row r="194" spans="1:6">
      <c r="A194" s="23"/>
      <c r="B194" s="22">
        <f>SUM(B191:B193)</f>
        <v>53674</v>
      </c>
      <c r="C194" s="22">
        <f>SUM(C191:C193)</f>
        <v>59046</v>
      </c>
      <c r="D194" s="22">
        <f>SUM(D191:D193)</f>
        <v>53293</v>
      </c>
      <c r="E194" s="22">
        <f>SUM(E191:E193)</f>
        <v>44481</v>
      </c>
      <c r="F194" s="40">
        <f>SUM(F191:F193)</f>
        <v>210494</v>
      </c>
    </row>
    <row r="195" spans="1:6">
      <c r="A195" s="20"/>
      <c r="B195" s="19"/>
      <c r="C195" s="38"/>
      <c r="D195" s="38"/>
      <c r="E195" s="38"/>
      <c r="F195" s="41"/>
    </row>
    <row r="196" spans="1:6" s="57" customFormat="1">
      <c r="A196" s="33" t="s">
        <v>27</v>
      </c>
      <c r="B196" s="16">
        <v>1774</v>
      </c>
      <c r="C196" s="36">
        <v>620</v>
      </c>
      <c r="D196" s="36">
        <v>157</v>
      </c>
      <c r="E196" s="36">
        <v>63</v>
      </c>
      <c r="F196" s="42">
        <f>SUM(B196:E196)</f>
        <v>2614</v>
      </c>
    </row>
    <row r="198" spans="1:6">
      <c r="A198" s="26" t="s">
        <v>21</v>
      </c>
      <c r="B198" s="32" t="s">
        <v>22</v>
      </c>
      <c r="C198" s="32" t="s">
        <v>23</v>
      </c>
      <c r="D198" s="32" t="s">
        <v>24</v>
      </c>
      <c r="E198" s="32" t="s">
        <v>25</v>
      </c>
      <c r="F198" s="24">
        <v>2009</v>
      </c>
    </row>
    <row r="199" spans="1:6">
      <c r="A199" s="20" t="s">
        <v>6</v>
      </c>
      <c r="B199" s="19">
        <v>25975</v>
      </c>
      <c r="C199" s="38">
        <v>20989</v>
      </c>
      <c r="D199" s="38">
        <v>22360</v>
      </c>
      <c r="E199" s="38">
        <v>14780</v>
      </c>
      <c r="F199" s="37">
        <f>SUM(B199:E199)</f>
        <v>84104</v>
      </c>
    </row>
    <row r="200" spans="1:6">
      <c r="A200" s="20" t="s">
        <v>7</v>
      </c>
      <c r="B200" s="19">
        <v>31919</v>
      </c>
      <c r="C200" s="38">
        <v>22245</v>
      </c>
      <c r="D200" s="38">
        <v>20969</v>
      </c>
      <c r="E200" s="38">
        <v>16517</v>
      </c>
      <c r="F200" s="37">
        <f>SUM(B200:E200)</f>
        <v>91650</v>
      </c>
    </row>
    <row r="201" spans="1:6">
      <c r="A201" s="20" t="s">
        <v>10</v>
      </c>
      <c r="B201" s="16">
        <v>16776</v>
      </c>
      <c r="C201" s="36">
        <v>14945</v>
      </c>
      <c r="D201" s="36">
        <v>10907</v>
      </c>
      <c r="E201" s="36">
        <v>4641</v>
      </c>
      <c r="F201" s="42">
        <f>SUM(B201:E201)</f>
        <v>47269</v>
      </c>
    </row>
    <row r="202" spans="1:6">
      <c r="A202" s="23"/>
      <c r="B202" s="22">
        <f>SUM(B199:B201)</f>
        <v>74670</v>
      </c>
      <c r="C202" s="22">
        <f t="shared" ref="C202" si="42">SUM(C199:C201)</f>
        <v>58179</v>
      </c>
      <c r="D202" s="22">
        <f t="shared" ref="D202" si="43">SUM(D199:D201)</f>
        <v>54236</v>
      </c>
      <c r="E202" s="22">
        <f t="shared" ref="E202" si="44">SUM(E199:E201)</f>
        <v>35938</v>
      </c>
      <c r="F202" s="40">
        <f>SUM(B202:E202)</f>
        <v>223023</v>
      </c>
    </row>
    <row r="203" spans="1:6">
      <c r="A203" s="20"/>
      <c r="B203" s="19"/>
      <c r="C203" s="38"/>
      <c r="D203" s="38"/>
      <c r="E203" s="38"/>
      <c r="F203" s="41"/>
    </row>
    <row r="204" spans="1:6">
      <c r="A204" s="20" t="s">
        <v>11</v>
      </c>
      <c r="B204" s="19">
        <v>52710</v>
      </c>
      <c r="C204" s="38">
        <v>35194</v>
      </c>
      <c r="D204" s="38">
        <v>36524</v>
      </c>
      <c r="E204" s="38">
        <v>20036</v>
      </c>
      <c r="F204" s="37">
        <f>SUM(B204:E204)</f>
        <v>144464</v>
      </c>
    </row>
    <row r="205" spans="1:6">
      <c r="A205" s="20" t="s">
        <v>12</v>
      </c>
      <c r="B205" s="16">
        <v>21960</v>
      </c>
      <c r="C205" s="36">
        <v>22985</v>
      </c>
      <c r="D205" s="36">
        <v>17712</v>
      </c>
      <c r="E205" s="36">
        <v>15902</v>
      </c>
      <c r="F205" s="42">
        <f>SUM(B205:E205)</f>
        <v>78559</v>
      </c>
    </row>
    <row r="206" spans="1:6">
      <c r="A206" s="23"/>
      <c r="B206" s="22">
        <f>SUM(B203:B205)</f>
        <v>74670</v>
      </c>
      <c r="C206" s="22">
        <f>SUM(C203:C205)</f>
        <v>58179</v>
      </c>
      <c r="D206" s="22">
        <f>SUM(D203:D205)</f>
        <v>54236</v>
      </c>
      <c r="E206" s="22">
        <f>SUM(E203:E205)</f>
        <v>35938</v>
      </c>
      <c r="F206" s="40">
        <f>SUM(F203:F205)</f>
        <v>223023</v>
      </c>
    </row>
    <row r="207" spans="1:6">
      <c r="A207" s="20"/>
      <c r="B207" s="19"/>
      <c r="C207" s="38"/>
      <c r="D207" s="38"/>
      <c r="E207" s="38"/>
      <c r="F207" s="41"/>
    </row>
    <row r="208" spans="1:6" s="57" customFormat="1">
      <c r="A208" s="33" t="s">
        <v>27</v>
      </c>
      <c r="B208" s="16">
        <v>2441</v>
      </c>
      <c r="C208" s="36">
        <v>2702</v>
      </c>
      <c r="D208" s="36">
        <v>1403</v>
      </c>
      <c r="E208" s="36">
        <v>3026</v>
      </c>
      <c r="F208" s="42">
        <f>SUM(B208:E208)</f>
        <v>9572</v>
      </c>
    </row>
    <row r="209" spans="1:6">
      <c r="A209" s="43"/>
      <c r="B209" s="43"/>
      <c r="C209" s="43"/>
      <c r="D209" s="43"/>
      <c r="E209" s="43"/>
      <c r="F209" s="43"/>
    </row>
    <row r="210" spans="1:6">
      <c r="A210" s="26" t="s">
        <v>21</v>
      </c>
      <c r="B210" s="32" t="s">
        <v>22</v>
      </c>
      <c r="C210" s="32" t="s">
        <v>23</v>
      </c>
      <c r="D210" s="32" t="s">
        <v>24</v>
      </c>
      <c r="E210" s="32" t="s">
        <v>25</v>
      </c>
      <c r="F210" s="24">
        <v>2008</v>
      </c>
    </row>
    <row r="211" spans="1:6">
      <c r="A211" s="20" t="s">
        <v>6</v>
      </c>
      <c r="B211" s="19">
        <v>26435</v>
      </c>
      <c r="C211" s="38">
        <v>25248</v>
      </c>
      <c r="D211" s="38">
        <v>24008</v>
      </c>
      <c r="E211" s="38">
        <v>26196</v>
      </c>
      <c r="F211" s="37">
        <f>SUM(B211:E211)</f>
        <v>101887</v>
      </c>
    </row>
    <row r="212" spans="1:6">
      <c r="A212" s="20" t="s">
        <v>7</v>
      </c>
      <c r="B212" s="19">
        <v>29072</v>
      </c>
      <c r="C212" s="38">
        <v>41922</v>
      </c>
      <c r="D212" s="38">
        <v>34322</v>
      </c>
      <c r="E212" s="38">
        <v>35592</v>
      </c>
      <c r="F212" s="37">
        <f>SUM(B212:E212)</f>
        <v>140908</v>
      </c>
    </row>
    <row r="213" spans="1:6">
      <c r="A213" s="20" t="s">
        <v>10</v>
      </c>
      <c r="B213" s="16">
        <v>16361</v>
      </c>
      <c r="C213" s="36">
        <v>13156</v>
      </c>
      <c r="D213" s="36">
        <v>16374</v>
      </c>
      <c r="E213" s="36">
        <v>14793</v>
      </c>
      <c r="F213" s="42">
        <f>SUM(B213:E213)</f>
        <v>60684</v>
      </c>
    </row>
    <row r="214" spans="1:6">
      <c r="A214" s="23"/>
      <c r="B214" s="22">
        <f>SUM(B211:B213)</f>
        <v>71868</v>
      </c>
      <c r="C214" s="22">
        <f t="shared" ref="C214" si="45">SUM(C211:C213)</f>
        <v>80326</v>
      </c>
      <c r="D214" s="22">
        <f t="shared" ref="D214" si="46">SUM(D211:D213)</f>
        <v>74704</v>
      </c>
      <c r="E214" s="22">
        <f t="shared" ref="E214" si="47">SUM(E211:E213)</f>
        <v>76581</v>
      </c>
      <c r="F214" s="40">
        <f>SUM(B214:E214)</f>
        <v>303479</v>
      </c>
    </row>
    <row r="215" spans="1:6">
      <c r="A215" s="20"/>
      <c r="B215" s="19"/>
      <c r="C215" s="38"/>
      <c r="D215" s="38"/>
      <c r="E215" s="38"/>
      <c r="F215" s="41"/>
    </row>
    <row r="216" spans="1:6">
      <c r="A216" s="20" t="s">
        <v>11</v>
      </c>
      <c r="B216" s="19">
        <v>47826</v>
      </c>
      <c r="C216" s="38">
        <v>51449</v>
      </c>
      <c r="D216" s="38">
        <v>49953</v>
      </c>
      <c r="E216" s="38">
        <v>57081</v>
      </c>
      <c r="F216" s="37">
        <f>SUM(B216:E216)</f>
        <v>206309</v>
      </c>
    </row>
    <row r="217" spans="1:6">
      <c r="A217" s="20" t="s">
        <v>12</v>
      </c>
      <c r="B217" s="16">
        <v>24042</v>
      </c>
      <c r="C217" s="36">
        <v>28877</v>
      </c>
      <c r="D217" s="36">
        <v>24751</v>
      </c>
      <c r="E217" s="36">
        <v>19500</v>
      </c>
      <c r="F217" s="42">
        <f>SUM(B217:E217)</f>
        <v>97170</v>
      </c>
    </row>
    <row r="218" spans="1:6">
      <c r="A218" s="23"/>
      <c r="B218" s="22">
        <f>SUM(B215:B217)</f>
        <v>71868</v>
      </c>
      <c r="C218" s="22">
        <f>SUM(C215:C217)</f>
        <v>80326</v>
      </c>
      <c r="D218" s="22">
        <f>SUM(D215:D217)</f>
        <v>74704</v>
      </c>
      <c r="E218" s="22">
        <f>SUM(E215:E217)</f>
        <v>76581</v>
      </c>
      <c r="F218" s="40">
        <f>SUM(F215:F217)</f>
        <v>303479</v>
      </c>
    </row>
    <row r="219" spans="1:6">
      <c r="A219" s="28" t="s">
        <v>27</v>
      </c>
      <c r="B219" s="45"/>
      <c r="C219" s="45"/>
      <c r="D219" s="45"/>
      <c r="E219" s="45"/>
      <c r="F219" s="44"/>
    </row>
    <row r="220" spans="1:6">
      <c r="A220" s="20" t="s">
        <v>28</v>
      </c>
      <c r="B220" s="19">
        <v>2018</v>
      </c>
      <c r="C220" s="38">
        <v>3787</v>
      </c>
      <c r="D220" s="38">
        <v>2663</v>
      </c>
      <c r="E220" s="38">
        <v>3474</v>
      </c>
      <c r="F220" s="37">
        <f>SUM(B220:E220)</f>
        <v>11942</v>
      </c>
    </row>
    <row r="221" spans="1:6">
      <c r="A221" s="33" t="s">
        <v>29</v>
      </c>
      <c r="B221" s="16">
        <v>2392</v>
      </c>
      <c r="C221" s="36">
        <v>4072</v>
      </c>
      <c r="D221" s="36">
        <v>2760</v>
      </c>
      <c r="E221" s="36">
        <v>3895</v>
      </c>
      <c r="F221" s="35">
        <f>SUM(B221:E221)</f>
        <v>13119</v>
      </c>
    </row>
    <row r="222" spans="1:6">
      <c r="A222" s="29"/>
      <c r="B222" s="29"/>
      <c r="C222" s="29"/>
      <c r="D222" s="29"/>
      <c r="E222" s="29"/>
      <c r="F222" s="29"/>
    </row>
    <row r="223" spans="1:6">
      <c r="A223" s="26" t="s">
        <v>21</v>
      </c>
      <c r="B223" s="32" t="s">
        <v>22</v>
      </c>
      <c r="C223" s="32" t="s">
        <v>23</v>
      </c>
      <c r="D223" s="32" t="s">
        <v>24</v>
      </c>
      <c r="E223" s="32" t="s">
        <v>25</v>
      </c>
      <c r="F223" s="24">
        <v>2007</v>
      </c>
    </row>
    <row r="224" spans="1:6">
      <c r="A224" s="20" t="s">
        <v>6</v>
      </c>
      <c r="B224" s="19">
        <v>21802</v>
      </c>
      <c r="C224" s="38">
        <v>34671</v>
      </c>
      <c r="D224" s="38">
        <v>28461</v>
      </c>
      <c r="E224" s="38">
        <v>29142</v>
      </c>
      <c r="F224" s="37">
        <f>SUM(B224:E224)</f>
        <v>114076</v>
      </c>
    </row>
    <row r="225" spans="1:6">
      <c r="A225" s="20" t="s">
        <v>7</v>
      </c>
      <c r="B225" s="19">
        <v>30768</v>
      </c>
      <c r="C225" s="38">
        <v>39320</v>
      </c>
      <c r="D225" s="38">
        <v>39488</v>
      </c>
      <c r="E225" s="38">
        <v>34931</v>
      </c>
      <c r="F225" s="37">
        <f>SUM(B225:E225)</f>
        <v>144507</v>
      </c>
    </row>
    <row r="226" spans="1:6">
      <c r="A226" s="20" t="s">
        <v>10</v>
      </c>
      <c r="B226" s="16">
        <v>15191</v>
      </c>
      <c r="C226" s="36">
        <v>21126</v>
      </c>
      <c r="D226" s="36">
        <v>18586</v>
      </c>
      <c r="E226" s="36">
        <v>17133</v>
      </c>
      <c r="F226" s="42">
        <f>SUM(B226:E226)</f>
        <v>72036</v>
      </c>
    </row>
    <row r="227" spans="1:6">
      <c r="A227" s="23"/>
      <c r="B227" s="22">
        <f>SUM(B224:B226)</f>
        <v>67761</v>
      </c>
      <c r="C227" s="22">
        <f t="shared" ref="C227" si="48">SUM(C224:C226)</f>
        <v>95117</v>
      </c>
      <c r="D227" s="22">
        <f t="shared" ref="D227" si="49">SUM(D224:D226)</f>
        <v>86535</v>
      </c>
      <c r="E227" s="22">
        <f t="shared" ref="E227" si="50">SUM(E224:E226)</f>
        <v>81206</v>
      </c>
      <c r="F227" s="40">
        <f>SUM(B227:E227)</f>
        <v>330619</v>
      </c>
    </row>
    <row r="228" spans="1:6">
      <c r="A228" s="20"/>
      <c r="B228" s="19"/>
      <c r="C228" s="38"/>
      <c r="D228" s="38"/>
      <c r="E228" s="38"/>
      <c r="F228" s="41"/>
    </row>
    <row r="229" spans="1:6">
      <c r="A229" s="20" t="s">
        <v>11</v>
      </c>
      <c r="B229" s="19">
        <v>48740</v>
      </c>
      <c r="C229" s="38">
        <v>67951</v>
      </c>
      <c r="D229" s="38">
        <v>65756</v>
      </c>
      <c r="E229" s="38">
        <v>59092</v>
      </c>
      <c r="F229" s="37">
        <f>SUM(B229:E229)</f>
        <v>241539</v>
      </c>
    </row>
    <row r="230" spans="1:6">
      <c r="A230" s="20" t="s">
        <v>12</v>
      </c>
      <c r="B230" s="16">
        <v>19021</v>
      </c>
      <c r="C230" s="36">
        <v>27166</v>
      </c>
      <c r="D230" s="36">
        <v>20779</v>
      </c>
      <c r="E230" s="36">
        <v>22114</v>
      </c>
      <c r="F230" s="42">
        <f>SUM(B230:E230)</f>
        <v>89080</v>
      </c>
    </row>
    <row r="231" spans="1:6">
      <c r="A231" s="23"/>
      <c r="B231" s="22">
        <f>SUM(B228:B230)</f>
        <v>67761</v>
      </c>
      <c r="C231" s="22">
        <f>SUM(C228:C230)</f>
        <v>95117</v>
      </c>
      <c r="D231" s="22">
        <f>SUM(D228:D230)</f>
        <v>86535</v>
      </c>
      <c r="E231" s="22">
        <f>SUM(E228:E230)</f>
        <v>81206</v>
      </c>
      <c r="F231" s="40">
        <f>SUM(F228:F230)</f>
        <v>330619</v>
      </c>
    </row>
    <row r="232" spans="1:6">
      <c r="A232" s="28" t="s">
        <v>27</v>
      </c>
      <c r="B232" s="45"/>
      <c r="C232" s="45"/>
      <c r="D232" s="45"/>
      <c r="E232" s="45"/>
      <c r="F232" s="44"/>
    </row>
    <row r="233" spans="1:6">
      <c r="A233" s="20" t="s">
        <v>28</v>
      </c>
      <c r="B233" s="19">
        <v>2173</v>
      </c>
      <c r="C233" s="38">
        <v>2864</v>
      </c>
      <c r="D233" s="38">
        <v>2314</v>
      </c>
      <c r="E233" s="38">
        <v>2755</v>
      </c>
      <c r="F233" s="37">
        <f>SUM(B233:E233)</f>
        <v>10106</v>
      </c>
    </row>
    <row r="234" spans="1:6">
      <c r="A234" s="33" t="s">
        <v>29</v>
      </c>
      <c r="B234" s="16">
        <v>2558</v>
      </c>
      <c r="C234" s="36">
        <v>3179</v>
      </c>
      <c r="D234" s="36">
        <v>2639</v>
      </c>
      <c r="E234" s="36">
        <v>3137</v>
      </c>
      <c r="F234" s="35">
        <f>SUM(B234:E234)</f>
        <v>11513</v>
      </c>
    </row>
    <row r="235" spans="1:6">
      <c r="A235" s="29"/>
      <c r="B235" s="29"/>
      <c r="C235" s="29"/>
      <c r="D235" s="29"/>
      <c r="E235" s="29"/>
      <c r="F235" s="29"/>
    </row>
    <row r="236" spans="1:6">
      <c r="A236" s="26" t="s">
        <v>21</v>
      </c>
      <c r="B236" s="32" t="s">
        <v>22</v>
      </c>
      <c r="C236" s="32" t="s">
        <v>23</v>
      </c>
      <c r="D236" s="32" t="s">
        <v>24</v>
      </c>
      <c r="E236" s="32" t="s">
        <v>25</v>
      </c>
      <c r="F236" s="24">
        <v>2006</v>
      </c>
    </row>
    <row r="237" spans="1:6">
      <c r="A237" s="20" t="s">
        <v>6</v>
      </c>
      <c r="B237" s="19">
        <v>27537</v>
      </c>
      <c r="C237" s="38">
        <v>27336</v>
      </c>
      <c r="D237" s="38">
        <v>36041</v>
      </c>
      <c r="E237" s="38">
        <v>32530</v>
      </c>
      <c r="F237" s="37">
        <f>SUM(B237:E237)</f>
        <v>123444</v>
      </c>
    </row>
    <row r="238" spans="1:6">
      <c r="A238" s="20" t="s">
        <v>7</v>
      </c>
      <c r="B238" s="19">
        <v>35794</v>
      </c>
      <c r="C238" s="38">
        <v>36714</v>
      </c>
      <c r="D238" s="38">
        <v>44096</v>
      </c>
      <c r="E238" s="38">
        <v>44591</v>
      </c>
      <c r="F238" s="37">
        <f>SUM(B238:E238)</f>
        <v>161195</v>
      </c>
    </row>
    <row r="239" spans="1:6">
      <c r="A239" s="20" t="s">
        <v>10</v>
      </c>
      <c r="B239" s="16">
        <v>16175</v>
      </c>
      <c r="C239" s="36">
        <v>15746</v>
      </c>
      <c r="D239" s="36">
        <v>16909</v>
      </c>
      <c r="E239" s="36">
        <v>15727</v>
      </c>
      <c r="F239" s="42">
        <f>SUM(B239:E239)</f>
        <v>64557</v>
      </c>
    </row>
    <row r="240" spans="1:6">
      <c r="A240" s="23"/>
      <c r="B240" s="22">
        <f>SUM(B237:B239)</f>
        <v>79506</v>
      </c>
      <c r="C240" s="22">
        <f t="shared" ref="C240" si="51">SUM(C237:C239)</f>
        <v>79796</v>
      </c>
      <c r="D240" s="22">
        <f t="shared" ref="D240" si="52">SUM(D237:D239)</f>
        <v>97046</v>
      </c>
      <c r="E240" s="22">
        <f t="shared" ref="E240" si="53">SUM(E237:E239)</f>
        <v>92848</v>
      </c>
      <c r="F240" s="40">
        <f>SUM(B240:E240)</f>
        <v>349196</v>
      </c>
    </row>
    <row r="241" spans="1:6">
      <c r="A241" s="20"/>
      <c r="B241" s="19"/>
      <c r="C241" s="38"/>
      <c r="D241" s="38"/>
      <c r="E241" s="38"/>
      <c r="F241" s="41"/>
    </row>
    <row r="242" spans="1:6">
      <c r="A242" s="20" t="s">
        <v>11</v>
      </c>
      <c r="B242" s="19">
        <v>60270</v>
      </c>
      <c r="C242" s="38">
        <v>58052</v>
      </c>
      <c r="D242" s="38">
        <v>80398</v>
      </c>
      <c r="E242" s="38">
        <v>74492</v>
      </c>
      <c r="F242" s="37">
        <f>SUM(B242:E242)</f>
        <v>273212</v>
      </c>
    </row>
    <row r="243" spans="1:6">
      <c r="A243" s="20" t="s">
        <v>12</v>
      </c>
      <c r="B243" s="16">
        <v>19236</v>
      </c>
      <c r="C243" s="36">
        <v>21744</v>
      </c>
      <c r="D243" s="36">
        <v>16648</v>
      </c>
      <c r="E243" s="36">
        <v>18356</v>
      </c>
      <c r="F243" s="42">
        <f>SUM(B243:E243)</f>
        <v>75984</v>
      </c>
    </row>
    <row r="244" spans="1:6">
      <c r="A244" s="23"/>
      <c r="B244" s="22">
        <f>SUM(B241:B243)</f>
        <v>79506</v>
      </c>
      <c r="C244" s="39">
        <f>SUM(C241:C243)</f>
        <v>79796</v>
      </c>
      <c r="D244" s="39">
        <f>SUM(D241:D243)</f>
        <v>97046</v>
      </c>
      <c r="E244" s="39">
        <f>SUM(E241:E243)</f>
        <v>92848</v>
      </c>
      <c r="F244" s="40">
        <f>SUM(F241:F243)</f>
        <v>349196</v>
      </c>
    </row>
    <row r="245" spans="1:6">
      <c r="A245" s="28" t="s">
        <v>27</v>
      </c>
      <c r="B245" s="45"/>
      <c r="C245" s="45"/>
      <c r="D245" s="45"/>
      <c r="E245" s="45"/>
      <c r="F245" s="44"/>
    </row>
    <row r="246" spans="1:6">
      <c r="A246" s="20" t="s">
        <v>28</v>
      </c>
      <c r="B246" s="19">
        <v>2578</v>
      </c>
      <c r="C246" s="38">
        <v>3148</v>
      </c>
      <c r="D246" s="38">
        <v>2131</v>
      </c>
      <c r="E246" s="38">
        <v>3001</v>
      </c>
      <c r="F246" s="37">
        <f>SUM(B246:E246)</f>
        <v>10858</v>
      </c>
    </row>
    <row r="247" spans="1:6">
      <c r="A247" s="33" t="s">
        <v>29</v>
      </c>
      <c r="B247" s="16">
        <v>3037</v>
      </c>
      <c r="C247" s="36">
        <v>3539</v>
      </c>
      <c r="D247" s="36">
        <v>2529</v>
      </c>
      <c r="E247" s="36">
        <v>3355</v>
      </c>
      <c r="F247" s="35">
        <f>SUM(B247:E247)</f>
        <v>12460</v>
      </c>
    </row>
    <row r="248" spans="1:6">
      <c r="A248" s="27"/>
      <c r="B248" s="19"/>
      <c r="C248" s="38"/>
      <c r="D248" s="38"/>
      <c r="E248" s="38"/>
      <c r="F248" s="38"/>
    </row>
    <row r="249" spans="1:6">
      <c r="A249" s="26" t="s">
        <v>21</v>
      </c>
      <c r="B249" s="32" t="s">
        <v>22</v>
      </c>
      <c r="C249" s="32" t="s">
        <v>23</v>
      </c>
      <c r="D249" s="32" t="s">
        <v>24</v>
      </c>
      <c r="E249" s="32" t="s">
        <v>25</v>
      </c>
      <c r="F249" s="24">
        <v>2005</v>
      </c>
    </row>
    <row r="250" spans="1:6">
      <c r="A250" s="20" t="s">
        <v>6</v>
      </c>
      <c r="B250" s="19">
        <v>25071</v>
      </c>
      <c r="C250" s="38">
        <v>26519</v>
      </c>
      <c r="D250" s="38">
        <v>29492</v>
      </c>
      <c r="E250" s="38">
        <v>29090</v>
      </c>
      <c r="F250" s="37">
        <f>SUM(B250:E250)</f>
        <v>110172</v>
      </c>
    </row>
    <row r="251" spans="1:6">
      <c r="A251" s="20" t="s">
        <v>7</v>
      </c>
      <c r="B251" s="19">
        <v>34286</v>
      </c>
      <c r="C251" s="38">
        <v>35371</v>
      </c>
      <c r="D251" s="38">
        <v>40730</v>
      </c>
      <c r="E251" s="38">
        <v>38233</v>
      </c>
      <c r="F251" s="37">
        <f>SUM(B251:E251)</f>
        <v>148620</v>
      </c>
    </row>
    <row r="252" spans="1:6">
      <c r="A252" s="20" t="s">
        <v>10</v>
      </c>
      <c r="B252" s="16">
        <v>17359</v>
      </c>
      <c r="C252" s="36">
        <v>15238</v>
      </c>
      <c r="D252" s="36">
        <v>17363</v>
      </c>
      <c r="E252" s="36">
        <v>20265</v>
      </c>
      <c r="F252" s="42">
        <f>SUM(B252:E252)</f>
        <v>70225</v>
      </c>
    </row>
    <row r="253" spans="1:6">
      <c r="A253" s="23"/>
      <c r="B253" s="22">
        <f>SUM(B250:B252)</f>
        <v>76716</v>
      </c>
      <c r="C253" s="22">
        <f t="shared" ref="C253" si="54">SUM(C250:C252)</f>
        <v>77128</v>
      </c>
      <c r="D253" s="22">
        <f t="shared" ref="D253" si="55">SUM(D250:D252)</f>
        <v>87585</v>
      </c>
      <c r="E253" s="22">
        <f t="shared" ref="E253" si="56">SUM(E250:E252)</f>
        <v>87588</v>
      </c>
      <c r="F253" s="40">
        <f>SUM(B253:E253)</f>
        <v>329017</v>
      </c>
    </row>
    <row r="254" spans="1:6">
      <c r="A254" s="20"/>
      <c r="B254" s="19"/>
      <c r="C254" s="38"/>
      <c r="D254" s="38"/>
      <c r="E254" s="38"/>
      <c r="F254" s="41"/>
    </row>
    <row r="255" spans="1:6">
      <c r="A255" s="20" t="s">
        <v>11</v>
      </c>
      <c r="B255" s="19">
        <v>60878</v>
      </c>
      <c r="C255" s="38">
        <v>58997</v>
      </c>
      <c r="D255" s="38">
        <v>72249</v>
      </c>
      <c r="E255" s="38">
        <v>74383</v>
      </c>
      <c r="F255" s="37">
        <f>SUM(B255:E255)</f>
        <v>266507</v>
      </c>
    </row>
    <row r="256" spans="1:6">
      <c r="A256" s="20" t="s">
        <v>12</v>
      </c>
      <c r="B256" s="16">
        <v>15838</v>
      </c>
      <c r="C256" s="36">
        <v>18131</v>
      </c>
      <c r="D256" s="36">
        <v>15336</v>
      </c>
      <c r="E256" s="36">
        <v>13205</v>
      </c>
      <c r="F256" s="42">
        <f>SUM(B256:E256)</f>
        <v>62510</v>
      </c>
    </row>
    <row r="257" spans="1:6">
      <c r="A257" s="23"/>
      <c r="B257" s="22">
        <f>SUM(B254:B256)</f>
        <v>76716</v>
      </c>
      <c r="C257" s="39">
        <f>SUM(C254:C256)</f>
        <v>77128</v>
      </c>
      <c r="D257" s="39">
        <f>SUM(D254:D256)</f>
        <v>87585</v>
      </c>
      <c r="E257" s="39">
        <f>SUM(E254:E256)</f>
        <v>87588</v>
      </c>
      <c r="F257" s="40">
        <f>SUM(F254:F256)</f>
        <v>329017</v>
      </c>
    </row>
    <row r="258" spans="1:6">
      <c r="A258" s="28" t="s">
        <v>27</v>
      </c>
      <c r="B258" s="22"/>
      <c r="C258" s="39"/>
      <c r="D258" s="39"/>
      <c r="E258" s="39"/>
      <c r="F258" s="40"/>
    </row>
    <row r="259" spans="1:6">
      <c r="A259" s="20" t="s">
        <v>28</v>
      </c>
      <c r="B259" s="19">
        <v>2042</v>
      </c>
      <c r="C259" s="38">
        <v>2738</v>
      </c>
      <c r="D259" s="38">
        <v>2616</v>
      </c>
      <c r="E259" s="38">
        <v>2380</v>
      </c>
      <c r="F259" s="37">
        <f>SUM(B259:E259)</f>
        <v>9776</v>
      </c>
    </row>
    <row r="260" spans="1:6">
      <c r="A260" s="33" t="s">
        <v>29</v>
      </c>
      <c r="B260" s="16">
        <v>2469</v>
      </c>
      <c r="C260" s="36">
        <v>3067</v>
      </c>
      <c r="D260" s="36">
        <v>2914</v>
      </c>
      <c r="E260" s="36">
        <v>2716</v>
      </c>
      <c r="F260" s="35">
        <f>SUM(B260:E260)</f>
        <v>11166</v>
      </c>
    </row>
    <row r="262" spans="1:6">
      <c r="A262" s="26" t="s">
        <v>21</v>
      </c>
      <c r="B262" s="32" t="s">
        <v>22</v>
      </c>
      <c r="C262" s="32" t="s">
        <v>23</v>
      </c>
      <c r="D262" s="32" t="s">
        <v>24</v>
      </c>
      <c r="E262" s="32" t="s">
        <v>25</v>
      </c>
      <c r="F262" s="24">
        <v>2004</v>
      </c>
    </row>
    <row r="263" spans="1:6">
      <c r="A263" s="20" t="s">
        <v>6</v>
      </c>
      <c r="B263" s="19">
        <v>21404</v>
      </c>
      <c r="C263" s="38">
        <v>25031</v>
      </c>
      <c r="D263" s="38">
        <v>21818</v>
      </c>
      <c r="E263" s="38">
        <v>25052</v>
      </c>
      <c r="F263" s="37">
        <f>SUM(B263:E263)</f>
        <v>93305</v>
      </c>
    </row>
    <row r="264" spans="1:6">
      <c r="A264" s="20" t="s">
        <v>7</v>
      </c>
      <c r="B264" s="19">
        <v>36864</v>
      </c>
      <c r="C264" s="38">
        <v>39407</v>
      </c>
      <c r="D264" s="38">
        <v>39857</v>
      </c>
      <c r="E264" s="38">
        <v>38035</v>
      </c>
      <c r="F264" s="37">
        <f>SUM(B264:E264)</f>
        <v>154163</v>
      </c>
    </row>
    <row r="265" spans="1:6">
      <c r="A265" s="20" t="s">
        <v>10</v>
      </c>
      <c r="B265" s="16">
        <v>15822</v>
      </c>
      <c r="C265" s="36">
        <v>17596</v>
      </c>
      <c r="D265" s="36">
        <v>18903</v>
      </c>
      <c r="E265" s="36">
        <v>17500</v>
      </c>
      <c r="F265" s="42">
        <f>SUM(B265:E265)</f>
        <v>69821</v>
      </c>
    </row>
    <row r="266" spans="1:6">
      <c r="A266" s="23"/>
      <c r="B266" s="22">
        <f>SUM(B263:B265)</f>
        <v>74090</v>
      </c>
      <c r="C266" s="22">
        <f t="shared" ref="C266" si="57">SUM(C263:C265)</f>
        <v>82034</v>
      </c>
      <c r="D266" s="22">
        <f t="shared" ref="D266" si="58">SUM(D263:D265)</f>
        <v>80578</v>
      </c>
      <c r="E266" s="22">
        <f t="shared" ref="E266" si="59">SUM(E263:E265)</f>
        <v>80587</v>
      </c>
      <c r="F266" s="40">
        <f>SUM(B266:E266)</f>
        <v>317289</v>
      </c>
    </row>
    <row r="267" spans="1:6">
      <c r="A267" s="20"/>
      <c r="B267" s="19"/>
      <c r="C267" s="19"/>
      <c r="D267" s="19"/>
      <c r="E267" s="19"/>
      <c r="F267" s="18"/>
    </row>
    <row r="268" spans="1:6">
      <c r="A268" s="20" t="s">
        <v>11</v>
      </c>
      <c r="B268" s="19">
        <v>59744</v>
      </c>
      <c r="C268" s="19">
        <v>65102</v>
      </c>
      <c r="D268" s="19">
        <v>66859</v>
      </c>
      <c r="E268" s="38">
        <v>68902</v>
      </c>
      <c r="F268" s="18">
        <f>SUM(B268:E268)</f>
        <v>260607</v>
      </c>
    </row>
    <row r="269" spans="1:6">
      <c r="A269" s="20" t="s">
        <v>12</v>
      </c>
      <c r="B269" s="16">
        <v>14346</v>
      </c>
      <c r="C269" s="16">
        <v>16932</v>
      </c>
      <c r="D269" s="16">
        <v>13719</v>
      </c>
      <c r="E269" s="36">
        <v>11685</v>
      </c>
      <c r="F269" s="15">
        <f>SUM(B269:E269)</f>
        <v>56682</v>
      </c>
    </row>
    <row r="270" spans="1:6">
      <c r="A270" s="23"/>
      <c r="B270" s="22">
        <f>SUM(B267:B269)</f>
        <v>74090</v>
      </c>
      <c r="C270" s="22">
        <f>SUM(C267:C269)</f>
        <v>82034</v>
      </c>
      <c r="D270" s="22">
        <f>SUM(D267:D269)</f>
        <v>80578</v>
      </c>
      <c r="E270" s="22">
        <f>SUM(E267:E269)</f>
        <v>80587</v>
      </c>
      <c r="F270" s="21">
        <f>SUM(F267:F269)</f>
        <v>317289</v>
      </c>
    </row>
    <row r="271" spans="1:6">
      <c r="A271" s="28" t="s">
        <v>27</v>
      </c>
      <c r="B271" s="22"/>
      <c r="C271" s="22"/>
      <c r="D271" s="22"/>
      <c r="E271" s="22"/>
      <c r="F271" s="21"/>
    </row>
    <row r="272" spans="1:6">
      <c r="A272" s="20" t="s">
        <v>28</v>
      </c>
      <c r="B272" s="19">
        <v>2200</v>
      </c>
      <c r="C272" s="38">
        <v>2341</v>
      </c>
      <c r="D272" s="38">
        <v>2028</v>
      </c>
      <c r="E272" s="38">
        <v>1681</v>
      </c>
      <c r="F272" s="37">
        <f>SUM(B272:E272)</f>
        <v>8250</v>
      </c>
    </row>
    <row r="273" spans="1:6">
      <c r="A273" s="33" t="s">
        <v>29</v>
      </c>
      <c r="B273" s="16">
        <v>2603</v>
      </c>
      <c r="C273" s="36">
        <v>2718</v>
      </c>
      <c r="D273" s="36">
        <v>2472</v>
      </c>
      <c r="E273" s="36">
        <v>2064</v>
      </c>
      <c r="F273" s="35">
        <f>SUM(B273:E273)</f>
        <v>9857</v>
      </c>
    </row>
    <row r="275" spans="1:6">
      <c r="A275" s="26" t="s">
        <v>21</v>
      </c>
      <c r="B275" s="32" t="s">
        <v>22</v>
      </c>
      <c r="C275" s="32" t="s">
        <v>23</v>
      </c>
      <c r="D275" s="32" t="s">
        <v>24</v>
      </c>
      <c r="E275" s="32" t="s">
        <v>25</v>
      </c>
      <c r="F275" s="24">
        <v>2003</v>
      </c>
    </row>
    <row r="276" spans="1:6">
      <c r="A276" s="20" t="s">
        <v>6</v>
      </c>
      <c r="B276" s="19">
        <v>18488</v>
      </c>
      <c r="C276" s="38">
        <v>20912</v>
      </c>
      <c r="D276" s="38">
        <v>21071</v>
      </c>
      <c r="E276" s="38">
        <v>22106</v>
      </c>
      <c r="F276" s="37">
        <f>SUM(B276:E276)</f>
        <v>82577</v>
      </c>
    </row>
    <row r="277" spans="1:6">
      <c r="A277" s="20" t="s">
        <v>7</v>
      </c>
      <c r="B277" s="19">
        <v>38972</v>
      </c>
      <c r="C277" s="38">
        <v>41276</v>
      </c>
      <c r="D277" s="38">
        <v>33011</v>
      </c>
      <c r="E277" s="38">
        <v>38146</v>
      </c>
      <c r="F277" s="37">
        <f>SUM(B277:E277)</f>
        <v>151405</v>
      </c>
    </row>
    <row r="278" spans="1:6">
      <c r="A278" s="20" t="s">
        <v>10</v>
      </c>
      <c r="B278" s="16">
        <v>13148</v>
      </c>
      <c r="C278" s="36">
        <v>13837</v>
      </c>
      <c r="D278" s="36">
        <v>13376</v>
      </c>
      <c r="E278" s="36">
        <v>16804</v>
      </c>
      <c r="F278" s="42">
        <f>SUM(B278:E278)</f>
        <v>57165</v>
      </c>
    </row>
    <row r="279" spans="1:6">
      <c r="A279" s="23"/>
      <c r="B279" s="22">
        <f>SUM(B276:B278)</f>
        <v>70608</v>
      </c>
      <c r="C279" s="22">
        <f t="shared" ref="C279" si="60">SUM(C276:C278)</f>
        <v>76025</v>
      </c>
      <c r="D279" s="22">
        <f t="shared" ref="D279" si="61">SUM(D276:D278)</f>
        <v>67458</v>
      </c>
      <c r="E279" s="22">
        <f t="shared" ref="E279" si="62">SUM(E276:E278)</f>
        <v>77056</v>
      </c>
      <c r="F279" s="40">
        <f>SUM(B279:E279)</f>
        <v>291147</v>
      </c>
    </row>
    <row r="280" spans="1:6">
      <c r="A280" s="20"/>
      <c r="B280" s="19"/>
      <c r="C280" s="19"/>
      <c r="D280" s="19"/>
      <c r="E280" s="19"/>
      <c r="F280" s="18"/>
    </row>
    <row r="281" spans="1:6">
      <c r="A281" s="20" t="s">
        <v>11</v>
      </c>
      <c r="B281" s="19">
        <v>56952</v>
      </c>
      <c r="C281" s="19">
        <v>61931</v>
      </c>
      <c r="D281" s="19">
        <v>54829</v>
      </c>
      <c r="E281" s="38">
        <v>63944</v>
      </c>
      <c r="F281" s="18">
        <f>SUM(B281:E281)</f>
        <v>237656</v>
      </c>
    </row>
    <row r="282" spans="1:6">
      <c r="A282" s="20" t="s">
        <v>12</v>
      </c>
      <c r="B282" s="16">
        <v>13656</v>
      </c>
      <c r="C282" s="16">
        <v>14094</v>
      </c>
      <c r="D282" s="16">
        <v>12629</v>
      </c>
      <c r="E282" s="36">
        <v>13112</v>
      </c>
      <c r="F282" s="15">
        <f>SUM(B282:E282)</f>
        <v>53491</v>
      </c>
    </row>
    <row r="283" spans="1:6">
      <c r="A283" s="23"/>
      <c r="B283" s="22">
        <f>SUM(B280:B282)</f>
        <v>70608</v>
      </c>
      <c r="C283" s="22">
        <f>SUM(C280:C282)</f>
        <v>76025</v>
      </c>
      <c r="D283" s="22">
        <f>SUM(D280:D282)</f>
        <v>67458</v>
      </c>
      <c r="E283" s="22">
        <f>SUM(E280:E282)</f>
        <v>77056</v>
      </c>
      <c r="F283" s="21">
        <f>SUM(F280:F282)</f>
        <v>291147</v>
      </c>
    </row>
    <row r="284" spans="1:6">
      <c r="A284" s="28" t="s">
        <v>27</v>
      </c>
      <c r="B284" s="19"/>
      <c r="C284" s="19"/>
      <c r="D284" s="19"/>
      <c r="E284" s="19"/>
      <c r="F284" s="18"/>
    </row>
    <row r="285" spans="1:6">
      <c r="A285" s="20" t="s">
        <v>28</v>
      </c>
      <c r="B285" s="19">
        <v>2356</v>
      </c>
      <c r="C285" s="19">
        <v>1804</v>
      </c>
      <c r="D285" s="19">
        <v>2393</v>
      </c>
      <c r="E285" s="38">
        <v>2231</v>
      </c>
      <c r="F285" s="18">
        <f>SUM(B285:E285)</f>
        <v>8784</v>
      </c>
    </row>
    <row r="286" spans="1:6">
      <c r="A286" s="33" t="s">
        <v>29</v>
      </c>
      <c r="B286" s="16">
        <v>2941</v>
      </c>
      <c r="C286" s="36">
        <v>1942</v>
      </c>
      <c r="D286" s="36">
        <v>2481</v>
      </c>
      <c r="E286" s="36">
        <v>2610</v>
      </c>
      <c r="F286" s="35">
        <f>SUM(B286:E286)</f>
        <v>9974</v>
      </c>
    </row>
    <row r="288" spans="1:6">
      <c r="A288" s="26" t="s">
        <v>21</v>
      </c>
      <c r="B288" s="32" t="s">
        <v>22</v>
      </c>
      <c r="C288" s="32" t="s">
        <v>23</v>
      </c>
      <c r="D288" s="32" t="s">
        <v>24</v>
      </c>
      <c r="E288" s="32" t="s">
        <v>25</v>
      </c>
      <c r="F288" s="24">
        <v>2002</v>
      </c>
    </row>
    <row r="289" spans="1:7">
      <c r="A289" s="20" t="s">
        <v>6</v>
      </c>
      <c r="B289" s="19">
        <v>17318</v>
      </c>
      <c r="C289" s="38">
        <v>17102</v>
      </c>
      <c r="D289" s="38">
        <v>18382</v>
      </c>
      <c r="E289" s="38">
        <v>17911</v>
      </c>
      <c r="F289" s="37">
        <f>SUM(B289:E289)</f>
        <v>70713</v>
      </c>
      <c r="G289" s="34"/>
    </row>
    <row r="290" spans="1:7">
      <c r="A290" s="20" t="s">
        <v>7</v>
      </c>
      <c r="B290" s="19">
        <f>31863+3160</f>
        <v>35023</v>
      </c>
      <c r="C290" s="38">
        <f>29751+5364</f>
        <v>35115</v>
      </c>
      <c r="D290" s="38">
        <f>31394+4724</f>
        <v>36118</v>
      </c>
      <c r="E290" s="38">
        <f>30753+4760</f>
        <v>35513</v>
      </c>
      <c r="F290" s="37">
        <f>SUM(B290:E290)</f>
        <v>141769</v>
      </c>
    </row>
    <row r="291" spans="1:7">
      <c r="A291" s="20" t="s">
        <v>10</v>
      </c>
      <c r="B291" s="16">
        <v>12328</v>
      </c>
      <c r="C291" s="36">
        <v>13323</v>
      </c>
      <c r="D291" s="36">
        <v>12974</v>
      </c>
      <c r="E291" s="36">
        <v>12546</v>
      </c>
      <c r="F291" s="42">
        <f>SUM(B291:E291)</f>
        <v>51171</v>
      </c>
    </row>
    <row r="292" spans="1:7">
      <c r="A292" s="23"/>
      <c r="B292" s="22">
        <f>SUM(B289:B291)</f>
        <v>64669</v>
      </c>
      <c r="C292" s="22">
        <f t="shared" ref="C292" si="63">SUM(C289:C291)</f>
        <v>65540</v>
      </c>
      <c r="D292" s="22">
        <f t="shared" ref="D292" si="64">SUM(D289:D291)</f>
        <v>67474</v>
      </c>
      <c r="E292" s="22">
        <f t="shared" ref="E292" si="65">SUM(E289:E291)</f>
        <v>65970</v>
      </c>
      <c r="F292" s="40">
        <f>SUM(B292:E292)</f>
        <v>263653</v>
      </c>
    </row>
    <row r="293" spans="1:7">
      <c r="A293" s="20"/>
      <c r="B293" s="19"/>
      <c r="C293" s="19"/>
      <c r="D293" s="19"/>
      <c r="E293" s="19"/>
      <c r="F293" s="18"/>
    </row>
    <row r="294" spans="1:7">
      <c r="A294" s="20" t="s">
        <v>11</v>
      </c>
      <c r="B294" s="19">
        <v>51363</v>
      </c>
      <c r="C294" s="19">
        <v>52514</v>
      </c>
      <c r="D294" s="19">
        <v>54721</v>
      </c>
      <c r="E294" s="19">
        <v>54235</v>
      </c>
      <c r="F294" s="18">
        <f>SUM(B294:E294)</f>
        <v>212833</v>
      </c>
    </row>
    <row r="295" spans="1:7">
      <c r="A295" s="20" t="s">
        <v>12</v>
      </c>
      <c r="B295" s="16">
        <v>13306</v>
      </c>
      <c r="C295" s="16">
        <v>13026</v>
      </c>
      <c r="D295" s="16">
        <v>12753</v>
      </c>
      <c r="E295" s="16">
        <v>11735</v>
      </c>
      <c r="F295" s="15">
        <f>SUM(B295:E295)</f>
        <v>50820</v>
      </c>
    </row>
    <row r="296" spans="1:7">
      <c r="A296" s="23"/>
      <c r="B296" s="22">
        <f>SUM(B293:B295)</f>
        <v>64669</v>
      </c>
      <c r="C296" s="22">
        <f>SUM(C293:C295)</f>
        <v>65540</v>
      </c>
      <c r="D296" s="22">
        <f>SUM(D293:D295)</f>
        <v>67474</v>
      </c>
      <c r="E296" s="22">
        <f>SUM(E293:E295)</f>
        <v>65970</v>
      </c>
      <c r="F296" s="21">
        <f>SUM(F293:F295)</f>
        <v>263653</v>
      </c>
    </row>
    <row r="297" spans="1:7">
      <c r="A297" s="28" t="s">
        <v>27</v>
      </c>
      <c r="B297" s="19"/>
      <c r="C297" s="19"/>
      <c r="D297" s="19"/>
      <c r="E297" s="19"/>
      <c r="F297" s="18"/>
    </row>
    <row r="298" spans="1:7">
      <c r="A298" s="20" t="s">
        <v>28</v>
      </c>
      <c r="B298" s="19">
        <v>429</v>
      </c>
      <c r="C298" s="19">
        <v>2006</v>
      </c>
      <c r="D298" s="19">
        <v>1933</v>
      </c>
      <c r="E298" s="19">
        <v>2519</v>
      </c>
      <c r="F298" s="18">
        <f>SUM(B298:E298)</f>
        <v>6887</v>
      </c>
    </row>
    <row r="299" spans="1:7">
      <c r="A299" s="33" t="s">
        <v>29</v>
      </c>
      <c r="B299" s="16">
        <v>1330</v>
      </c>
      <c r="C299" s="36">
        <v>3309</v>
      </c>
      <c r="D299" s="36">
        <v>3173</v>
      </c>
      <c r="E299" s="36">
        <v>3131</v>
      </c>
      <c r="F299" s="35">
        <f>SUM(B299:E299)</f>
        <v>10943</v>
      </c>
    </row>
    <row r="301" spans="1:7">
      <c r="A301" s="26" t="s">
        <v>21</v>
      </c>
      <c r="B301" s="32" t="s">
        <v>22</v>
      </c>
      <c r="C301" s="32" t="s">
        <v>23</v>
      </c>
      <c r="D301" s="32" t="s">
        <v>24</v>
      </c>
      <c r="E301" s="32" t="s">
        <v>25</v>
      </c>
      <c r="F301" s="24">
        <v>2001</v>
      </c>
    </row>
    <row r="302" spans="1:7">
      <c r="A302" s="20" t="s">
        <v>6</v>
      </c>
      <c r="B302" s="19">
        <v>14550</v>
      </c>
      <c r="C302" s="38">
        <v>17110</v>
      </c>
      <c r="D302" s="38">
        <v>16160</v>
      </c>
      <c r="E302" s="38">
        <v>15821</v>
      </c>
      <c r="F302" s="37">
        <f>SUM(B302:E302)</f>
        <v>63641</v>
      </c>
    </row>
    <row r="303" spans="1:7">
      <c r="A303" s="20" t="s">
        <v>7</v>
      </c>
      <c r="B303" s="19">
        <v>28149</v>
      </c>
      <c r="C303" s="38">
        <f>29103+1099</f>
        <v>30202</v>
      </c>
      <c r="D303" s="38">
        <v>27632</v>
      </c>
      <c r="E303" s="38">
        <f>32320+1703</f>
        <v>34023</v>
      </c>
      <c r="F303" s="37">
        <v>116600</v>
      </c>
    </row>
    <row r="304" spans="1:7">
      <c r="A304" s="20" t="s">
        <v>10</v>
      </c>
      <c r="B304" s="16">
        <v>11455</v>
      </c>
      <c r="C304" s="36">
        <f>7179+5670</f>
        <v>12849</v>
      </c>
      <c r="D304" s="36">
        <v>12819</v>
      </c>
      <c r="E304" s="36">
        <v>13691</v>
      </c>
      <c r="F304" s="42">
        <f>SUM(B304:E304)</f>
        <v>50814</v>
      </c>
    </row>
    <row r="305" spans="1:6">
      <c r="A305" s="23"/>
      <c r="B305" s="22">
        <f>SUM(B302:B304)</f>
        <v>54154</v>
      </c>
      <c r="C305" s="22">
        <f t="shared" ref="C305" si="66">SUM(C302:C304)</f>
        <v>60161</v>
      </c>
      <c r="D305" s="22">
        <f t="shared" ref="D305" si="67">SUM(D302:D304)</f>
        <v>56611</v>
      </c>
      <c r="E305" s="22">
        <f t="shared" ref="E305" si="68">SUM(E302:E304)</f>
        <v>63535</v>
      </c>
      <c r="F305" s="40">
        <f>SUM(B305:E305)</f>
        <v>234461</v>
      </c>
    </row>
    <row r="306" spans="1:6">
      <c r="A306" s="20"/>
      <c r="B306" s="19"/>
      <c r="C306" s="19"/>
      <c r="D306" s="19"/>
      <c r="E306" s="19"/>
      <c r="F306" s="18"/>
    </row>
    <row r="307" spans="1:6">
      <c r="A307" s="20" t="s">
        <v>11</v>
      </c>
      <c r="B307" s="19">
        <v>40267</v>
      </c>
      <c r="C307" s="19">
        <v>48072</v>
      </c>
      <c r="D307" s="19">
        <v>45113</v>
      </c>
      <c r="E307" s="19">
        <v>53616</v>
      </c>
      <c r="F307" s="18">
        <f>SUM(B307:E307)</f>
        <v>187068</v>
      </c>
    </row>
    <row r="308" spans="1:6">
      <c r="A308" s="20" t="s">
        <v>12</v>
      </c>
      <c r="B308" s="16">
        <v>13887</v>
      </c>
      <c r="C308" s="16">
        <v>12089</v>
      </c>
      <c r="D308" s="16">
        <v>11498</v>
      </c>
      <c r="E308" s="16">
        <v>9919</v>
      </c>
      <c r="F308" s="15">
        <f>SUM(B308:E308)</f>
        <v>47393</v>
      </c>
    </row>
    <row r="309" spans="1:6">
      <c r="A309" s="23"/>
      <c r="B309" s="22">
        <f>SUM(B306:B308)</f>
        <v>54154</v>
      </c>
      <c r="C309" s="22">
        <f>SUM(C306:C308)</f>
        <v>60161</v>
      </c>
      <c r="D309" s="22">
        <f>SUM(D306:D308)</f>
        <v>56611</v>
      </c>
      <c r="E309" s="22">
        <f>SUM(E306:E308)</f>
        <v>63535</v>
      </c>
      <c r="F309" s="21">
        <f>SUM(F306:F308)</f>
        <v>234461</v>
      </c>
    </row>
    <row r="310" spans="1:6">
      <c r="A310" s="28" t="s">
        <v>27</v>
      </c>
      <c r="B310" s="19"/>
      <c r="C310" s="19"/>
      <c r="D310" s="19"/>
      <c r="E310" s="19"/>
      <c r="F310" s="18"/>
    </row>
    <row r="311" spans="1:6">
      <c r="A311" s="20" t="s">
        <v>28</v>
      </c>
      <c r="B311" s="19">
        <v>1593</v>
      </c>
      <c r="C311" s="19">
        <v>1757</v>
      </c>
      <c r="D311" s="19">
        <v>1878</v>
      </c>
      <c r="E311" s="19">
        <v>1208</v>
      </c>
      <c r="F311" s="18">
        <f>SUM(B311:E311)</f>
        <v>6436</v>
      </c>
    </row>
    <row r="312" spans="1:6">
      <c r="A312" s="33" t="s">
        <v>29</v>
      </c>
      <c r="B312" s="16">
        <v>2447</v>
      </c>
      <c r="C312" s="16">
        <v>2468</v>
      </c>
      <c r="D312" s="16">
        <v>2839</v>
      </c>
      <c r="E312" s="16">
        <v>2171</v>
      </c>
      <c r="F312" s="15">
        <f>SUM(B312:E312)</f>
        <v>9925</v>
      </c>
    </row>
    <row r="313" spans="1:6">
      <c r="A313" s="30"/>
      <c r="B313" s="22"/>
      <c r="C313" s="22"/>
      <c r="D313" s="22"/>
      <c r="E313" s="22"/>
      <c r="F313" s="22"/>
    </row>
    <row r="314" spans="1:6" ht="15" customHeight="1">
      <c r="A314" s="26" t="s">
        <v>21</v>
      </c>
      <c r="B314" s="32" t="s">
        <v>22</v>
      </c>
      <c r="C314" s="32" t="s">
        <v>23</v>
      </c>
      <c r="D314" s="32" t="s">
        <v>24</v>
      </c>
      <c r="E314" s="32" t="s">
        <v>25</v>
      </c>
      <c r="F314" s="24">
        <v>2000</v>
      </c>
    </row>
    <row r="315" spans="1:6" ht="15" customHeight="1">
      <c r="A315" s="20" t="s">
        <v>6</v>
      </c>
      <c r="B315" s="19">
        <v>13529</v>
      </c>
      <c r="C315" s="38">
        <v>15479</v>
      </c>
      <c r="D315" s="38">
        <v>13960</v>
      </c>
      <c r="E315" s="38">
        <v>15016</v>
      </c>
      <c r="F315" s="37">
        <f>SUM(B315:E315)</f>
        <v>57984</v>
      </c>
    </row>
    <row r="316" spans="1:6" ht="15" customHeight="1">
      <c r="A316" s="20" t="s">
        <v>7</v>
      </c>
      <c r="B316" s="19">
        <v>24965</v>
      </c>
      <c r="C316" s="38">
        <v>26368</v>
      </c>
      <c r="D316" s="38">
        <v>22510</v>
      </c>
      <c r="E316" s="38">
        <v>26552</v>
      </c>
      <c r="F316" s="37">
        <f>SUM(B316:E316)</f>
        <v>100395</v>
      </c>
    </row>
    <row r="317" spans="1:6" ht="15" customHeight="1">
      <c r="A317" s="20" t="s">
        <v>10</v>
      </c>
      <c r="B317" s="16">
        <v>10563</v>
      </c>
      <c r="C317" s="36">
        <v>11482</v>
      </c>
      <c r="D317" s="36">
        <v>11607</v>
      </c>
      <c r="E317" s="36">
        <v>12561</v>
      </c>
      <c r="F317" s="42">
        <f>SUM(B317:E317)</f>
        <v>46213</v>
      </c>
    </row>
    <row r="318" spans="1:6" ht="15" customHeight="1">
      <c r="A318" s="23"/>
      <c r="B318" s="22">
        <f>SUM(B315:B317)</f>
        <v>49057</v>
      </c>
      <c r="C318" s="22">
        <f t="shared" ref="C318" si="69">SUM(C315:C317)</f>
        <v>53329</v>
      </c>
      <c r="D318" s="22">
        <f t="shared" ref="D318" si="70">SUM(D315:D317)</f>
        <v>48077</v>
      </c>
      <c r="E318" s="22">
        <f t="shared" ref="E318" si="71">SUM(E315:E317)</f>
        <v>54129</v>
      </c>
      <c r="F318" s="40">
        <f>SUM(B318:E318)</f>
        <v>204592</v>
      </c>
    </row>
    <row r="319" spans="1:6" ht="15" customHeight="1">
      <c r="A319" s="20"/>
      <c r="B319" s="19"/>
      <c r="C319" s="19"/>
      <c r="D319" s="19"/>
      <c r="E319" s="19"/>
      <c r="F319" s="18"/>
    </row>
    <row r="320" spans="1:6" ht="15" customHeight="1">
      <c r="A320" s="20" t="s">
        <v>11</v>
      </c>
      <c r="B320" s="19">
        <v>36324</v>
      </c>
      <c r="C320" s="19">
        <v>42252</v>
      </c>
      <c r="D320" s="19">
        <v>36206</v>
      </c>
      <c r="E320" s="19">
        <v>44035</v>
      </c>
      <c r="F320" s="18">
        <f>SUM(B320:E320)</f>
        <v>158817</v>
      </c>
    </row>
    <row r="321" spans="1:6" ht="15" customHeight="1">
      <c r="A321" s="20" t="s">
        <v>12</v>
      </c>
      <c r="B321" s="16">
        <v>12733</v>
      </c>
      <c r="C321" s="16">
        <v>11077</v>
      </c>
      <c r="D321" s="16">
        <v>11871</v>
      </c>
      <c r="E321" s="16">
        <v>10094</v>
      </c>
      <c r="F321" s="15">
        <f>SUM(B321:E321)</f>
        <v>45775</v>
      </c>
    </row>
    <row r="322" spans="1:6" ht="15" customHeight="1">
      <c r="A322" s="23"/>
      <c r="B322" s="22">
        <f>SUM(B319:B321)</f>
        <v>49057</v>
      </c>
      <c r="C322" s="22">
        <f>SUM(C319:C321)</f>
        <v>53329</v>
      </c>
      <c r="D322" s="22">
        <f>SUM(D319:D321)</f>
        <v>48077</v>
      </c>
      <c r="E322" s="22">
        <f>SUM(E319:E321)</f>
        <v>54129</v>
      </c>
      <c r="F322" s="21">
        <f>SUM(F319:F321)</f>
        <v>204592</v>
      </c>
    </row>
    <row r="323" spans="1:6" ht="15" customHeight="1">
      <c r="A323" s="28" t="s">
        <v>27</v>
      </c>
      <c r="B323" s="19"/>
      <c r="C323" s="19"/>
      <c r="D323" s="19"/>
      <c r="E323" s="19"/>
      <c r="F323" s="18"/>
    </row>
    <row r="324" spans="1:6">
      <c r="A324" s="20" t="s">
        <v>28</v>
      </c>
      <c r="B324" s="19">
        <v>1847</v>
      </c>
      <c r="C324" s="19">
        <v>1955</v>
      </c>
      <c r="D324" s="19">
        <v>227</v>
      </c>
      <c r="E324" s="19">
        <v>1014</v>
      </c>
      <c r="F324" s="18">
        <f>SUM(B324:E324)</f>
        <v>5043</v>
      </c>
    </row>
    <row r="325" spans="1:6">
      <c r="A325" s="33" t="s">
        <v>29</v>
      </c>
      <c r="B325" s="16">
        <v>2338</v>
      </c>
      <c r="C325" s="16">
        <v>3280</v>
      </c>
      <c r="D325" s="16">
        <v>2631</v>
      </c>
      <c r="E325" s="16">
        <v>1940</v>
      </c>
      <c r="F325" s="15">
        <f>SUM(B325:E325)</f>
        <v>10189</v>
      </c>
    </row>
    <row r="326" spans="1:6">
      <c r="A326" s="27"/>
      <c r="B326" s="27"/>
      <c r="C326" s="27"/>
      <c r="D326" s="27"/>
      <c r="E326" s="27"/>
      <c r="F326" s="27"/>
    </row>
    <row r="327" spans="1:6">
      <c r="A327" s="26" t="s">
        <v>21</v>
      </c>
      <c r="B327" s="32" t="s">
        <v>22</v>
      </c>
      <c r="C327" s="32" t="s">
        <v>23</v>
      </c>
      <c r="D327" s="32" t="s">
        <v>24</v>
      </c>
      <c r="E327" s="32" t="s">
        <v>25</v>
      </c>
      <c r="F327" s="24">
        <v>1999</v>
      </c>
    </row>
    <row r="328" spans="1:6">
      <c r="A328" s="20" t="s">
        <v>6</v>
      </c>
      <c r="B328" s="19">
        <v>11043</v>
      </c>
      <c r="C328" s="38">
        <v>12122</v>
      </c>
      <c r="D328" s="38">
        <v>11827</v>
      </c>
      <c r="E328" s="38">
        <v>12519</v>
      </c>
      <c r="F328" s="37">
        <f>SUM(B328:E328)</f>
        <v>47511</v>
      </c>
    </row>
    <row r="329" spans="1:6">
      <c r="A329" s="20" t="s">
        <v>7</v>
      </c>
      <c r="B329" s="19">
        <v>20733</v>
      </c>
      <c r="C329" s="38">
        <v>22328</v>
      </c>
      <c r="D329" s="38">
        <v>20167</v>
      </c>
      <c r="E329" s="38">
        <v>24578</v>
      </c>
      <c r="F329" s="37">
        <f>SUM(B329:E329)</f>
        <v>87806</v>
      </c>
    </row>
    <row r="330" spans="1:6">
      <c r="A330" s="20" t="s">
        <v>10</v>
      </c>
      <c r="B330" s="16">
        <v>9405</v>
      </c>
      <c r="C330" s="36">
        <v>10321</v>
      </c>
      <c r="D330" s="36">
        <v>10621</v>
      </c>
      <c r="E330" s="36">
        <v>11523</v>
      </c>
      <c r="F330" s="42">
        <f>SUM(B330:E330)</f>
        <v>41870</v>
      </c>
    </row>
    <row r="331" spans="1:6">
      <c r="A331" s="23"/>
      <c r="B331" s="22">
        <f>SUM(B328:B330)</f>
        <v>41181</v>
      </c>
      <c r="C331" s="22">
        <f t="shared" ref="C331" si="72">SUM(C328:C330)</f>
        <v>44771</v>
      </c>
      <c r="D331" s="22">
        <f t="shared" ref="D331" si="73">SUM(D328:D330)</f>
        <v>42615</v>
      </c>
      <c r="E331" s="22">
        <f t="shared" ref="E331" si="74">SUM(E328:E330)</f>
        <v>48620</v>
      </c>
      <c r="F331" s="40">
        <f>SUM(B331:E331)</f>
        <v>177187</v>
      </c>
    </row>
    <row r="332" spans="1:6">
      <c r="A332" s="20"/>
      <c r="B332" s="19"/>
      <c r="C332" s="19"/>
      <c r="D332" s="19"/>
      <c r="E332" s="19"/>
      <c r="F332" s="18"/>
    </row>
    <row r="333" spans="1:6">
      <c r="A333" s="20" t="s">
        <v>11</v>
      </c>
      <c r="B333" s="19">
        <v>30135</v>
      </c>
      <c r="C333" s="19">
        <v>35641</v>
      </c>
      <c r="D333" s="19">
        <v>31764</v>
      </c>
      <c r="E333" s="19">
        <v>38074</v>
      </c>
      <c r="F333" s="18">
        <f>SUM(B333:E333)</f>
        <v>135614</v>
      </c>
    </row>
    <row r="334" spans="1:6">
      <c r="A334" s="20" t="s">
        <v>12</v>
      </c>
      <c r="B334" s="16">
        <f>9117+1929</f>
        <v>11046</v>
      </c>
      <c r="C334" s="16">
        <f>1706+7424</f>
        <v>9130</v>
      </c>
      <c r="D334" s="16">
        <v>10851</v>
      </c>
      <c r="E334" s="16">
        <v>10546</v>
      </c>
      <c r="F334" s="15">
        <f>SUM(B334:E334)</f>
        <v>41573</v>
      </c>
    </row>
    <row r="335" spans="1:6">
      <c r="A335" s="23"/>
      <c r="B335" s="22">
        <f>SUM(B332:B334)</f>
        <v>41181</v>
      </c>
      <c r="C335" s="22">
        <f>SUM(C332:C334)</f>
        <v>44771</v>
      </c>
      <c r="D335" s="22">
        <f>SUM(D332:D334)</f>
        <v>42615</v>
      </c>
      <c r="E335" s="22">
        <f>SUM(E332:E334)</f>
        <v>48620</v>
      </c>
      <c r="F335" s="21">
        <f>SUM(F332:F334)</f>
        <v>177187</v>
      </c>
    </row>
    <row r="336" spans="1:6">
      <c r="A336" s="33" t="s">
        <v>27</v>
      </c>
      <c r="B336" s="16">
        <v>2013</v>
      </c>
      <c r="C336" s="16">
        <v>1512</v>
      </c>
      <c r="D336" s="16">
        <v>1984</v>
      </c>
      <c r="E336" s="16">
        <v>2258</v>
      </c>
      <c r="F336" s="15">
        <f>SUM(B336:E336)</f>
        <v>7767</v>
      </c>
    </row>
    <row r="338" spans="1:6">
      <c r="A338" s="26" t="s">
        <v>21</v>
      </c>
      <c r="B338" s="32" t="s">
        <v>22</v>
      </c>
      <c r="C338" s="32" t="s">
        <v>23</v>
      </c>
      <c r="D338" s="32" t="s">
        <v>24</v>
      </c>
      <c r="E338" s="32" t="s">
        <v>25</v>
      </c>
      <c r="F338" s="24">
        <v>1998</v>
      </c>
    </row>
    <row r="339" spans="1:6">
      <c r="A339" s="20" t="s">
        <v>6</v>
      </c>
      <c r="B339" s="19">
        <v>8393</v>
      </c>
      <c r="C339" s="38">
        <v>9251</v>
      </c>
      <c r="D339" s="38">
        <v>9582</v>
      </c>
      <c r="E339" s="38">
        <v>12266</v>
      </c>
      <c r="F339" s="37">
        <f>SUM(B339:E339)</f>
        <v>39492</v>
      </c>
    </row>
    <row r="340" spans="1:6">
      <c r="A340" s="20" t="s">
        <v>7</v>
      </c>
      <c r="B340" s="19">
        <v>17901</v>
      </c>
      <c r="C340" s="38">
        <v>20791</v>
      </c>
      <c r="D340" s="38">
        <v>18170</v>
      </c>
      <c r="E340" s="38">
        <v>20572</v>
      </c>
      <c r="F340" s="37">
        <f>SUM(B340:E340)</f>
        <v>77434</v>
      </c>
    </row>
    <row r="341" spans="1:6">
      <c r="A341" s="20" t="s">
        <v>10</v>
      </c>
      <c r="B341" s="16">
        <v>8188</v>
      </c>
      <c r="C341" s="36">
        <v>7711</v>
      </c>
      <c r="D341" s="36">
        <v>8676</v>
      </c>
      <c r="E341" s="36">
        <v>9317</v>
      </c>
      <c r="F341" s="42">
        <f>SUM(B341:E341)</f>
        <v>33892</v>
      </c>
    </row>
    <row r="342" spans="1:6">
      <c r="A342" s="23"/>
      <c r="B342" s="22">
        <f>SUM(B339:B341)</f>
        <v>34482</v>
      </c>
      <c r="C342" s="22">
        <f t="shared" ref="C342" si="75">SUM(C339:C341)</f>
        <v>37753</v>
      </c>
      <c r="D342" s="22">
        <f t="shared" ref="D342" si="76">SUM(D339:D341)</f>
        <v>36428</v>
      </c>
      <c r="E342" s="22">
        <f t="shared" ref="E342" si="77">SUM(E339:E341)</f>
        <v>42155</v>
      </c>
      <c r="F342" s="40">
        <f>SUM(B342:E342)</f>
        <v>150818</v>
      </c>
    </row>
    <row r="343" spans="1:6">
      <c r="A343" s="20"/>
      <c r="B343" s="19"/>
      <c r="C343" s="19"/>
      <c r="D343" s="19"/>
      <c r="E343" s="19"/>
      <c r="F343" s="18"/>
    </row>
    <row r="344" spans="1:6">
      <c r="A344" s="20" t="s">
        <v>11</v>
      </c>
      <c r="B344" s="19">
        <v>23882</v>
      </c>
      <c r="C344" s="19">
        <v>28768</v>
      </c>
      <c r="D344" s="19">
        <v>27126</v>
      </c>
      <c r="E344" s="19">
        <v>31126</v>
      </c>
      <c r="F344" s="18">
        <f>SUM(B344:E344)</f>
        <v>110902</v>
      </c>
    </row>
    <row r="345" spans="1:6">
      <c r="A345" s="20" t="s">
        <v>12</v>
      </c>
      <c r="B345" s="16">
        <f>8897+1703</f>
        <v>10600</v>
      </c>
      <c r="C345" s="16">
        <f>1685+7300</f>
        <v>8985</v>
      </c>
      <c r="D345" s="16">
        <v>9302</v>
      </c>
      <c r="E345" s="16">
        <v>11029</v>
      </c>
      <c r="F345" s="15">
        <f>SUM(B345:E345)</f>
        <v>39916</v>
      </c>
    </row>
    <row r="346" spans="1:6">
      <c r="A346" s="23"/>
      <c r="B346" s="22">
        <f>SUM(B343:B345)</f>
        <v>34482</v>
      </c>
      <c r="C346" s="22">
        <f>SUM(C343:C345)</f>
        <v>37753</v>
      </c>
      <c r="D346" s="22">
        <f>SUM(D343:D345)</f>
        <v>36428</v>
      </c>
      <c r="E346" s="22">
        <f>SUM(E343:E345)</f>
        <v>42155</v>
      </c>
      <c r="F346" s="21">
        <f>SUM(F343:F345)</f>
        <v>150818</v>
      </c>
    </row>
    <row r="347" spans="1:6">
      <c r="A347" s="33" t="s">
        <v>27</v>
      </c>
      <c r="B347" s="16">
        <v>1350</v>
      </c>
      <c r="C347" s="16">
        <v>1497</v>
      </c>
      <c r="D347" s="16">
        <v>1069</v>
      </c>
      <c r="E347" s="16">
        <v>2418</v>
      </c>
      <c r="F347" s="15">
        <f>SUM(B347:E347)</f>
        <v>6334</v>
      </c>
    </row>
    <row r="348" spans="1:6">
      <c r="A348" s="27"/>
      <c r="B348" s="19"/>
      <c r="C348" s="31"/>
      <c r="D348" s="19"/>
      <c r="E348" s="31"/>
      <c r="F348" s="31"/>
    </row>
    <row r="349" spans="1:6">
      <c r="A349" s="26" t="s">
        <v>21</v>
      </c>
      <c r="B349" s="25" t="s">
        <v>22</v>
      </c>
      <c r="C349" s="25" t="s">
        <v>23</v>
      </c>
      <c r="D349" s="25" t="s">
        <v>24</v>
      </c>
      <c r="E349" s="25" t="s">
        <v>25</v>
      </c>
      <c r="F349" s="24">
        <v>1997</v>
      </c>
    </row>
    <row r="350" spans="1:6">
      <c r="A350" s="20"/>
      <c r="B350" s="19"/>
      <c r="C350" s="19"/>
      <c r="D350" s="19"/>
      <c r="E350" s="19"/>
      <c r="F350" s="18"/>
    </row>
    <row r="351" spans="1:6">
      <c r="A351" s="20" t="s">
        <v>10</v>
      </c>
      <c r="B351" s="19">
        <v>8070</v>
      </c>
      <c r="C351" s="19">
        <v>8232</v>
      </c>
      <c r="D351" s="19">
        <v>7257</v>
      </c>
      <c r="E351" s="19">
        <v>7894</v>
      </c>
      <c r="F351" s="18">
        <f>SUM(B351:E351)</f>
        <v>31453</v>
      </c>
    </row>
    <row r="352" spans="1:6">
      <c r="A352" s="20" t="s">
        <v>7</v>
      </c>
      <c r="B352" s="19">
        <v>18079</v>
      </c>
      <c r="C352" s="19">
        <v>18496</v>
      </c>
      <c r="D352" s="19">
        <v>16302</v>
      </c>
      <c r="E352" s="19">
        <v>17847</v>
      </c>
      <c r="F352" s="18">
        <f>SUM(B352:E352)</f>
        <v>70724</v>
      </c>
    </row>
    <row r="353" spans="1:7">
      <c r="A353" s="20" t="s">
        <v>6</v>
      </c>
      <c r="B353" s="16">
        <v>6711</v>
      </c>
      <c r="C353" s="16">
        <v>7237</v>
      </c>
      <c r="D353" s="16">
        <v>7944</v>
      </c>
      <c r="E353" s="16">
        <v>8216</v>
      </c>
      <c r="F353" s="15">
        <f>SUM(B353:E353)</f>
        <v>30108</v>
      </c>
    </row>
    <row r="354" spans="1:7">
      <c r="A354" s="23"/>
      <c r="B354" s="22">
        <f>SUM(B351:B353)</f>
        <v>32860</v>
      </c>
      <c r="C354" s="22">
        <f>SUM(C351:C353)</f>
        <v>33965</v>
      </c>
      <c r="D354" s="22">
        <f>SUM(D351:D353)</f>
        <v>31503</v>
      </c>
      <c r="E354" s="22">
        <f>SUM(E351:E353)</f>
        <v>33957</v>
      </c>
      <c r="F354" s="21">
        <f>SUM(B354:E354)</f>
        <v>132285</v>
      </c>
    </row>
    <row r="355" spans="1:7">
      <c r="A355" s="20"/>
      <c r="B355" s="19"/>
      <c r="C355" s="19"/>
      <c r="D355" s="19"/>
      <c r="E355" s="19"/>
      <c r="F355" s="18"/>
    </row>
    <row r="356" spans="1:7">
      <c r="A356" s="20" t="s">
        <v>11</v>
      </c>
      <c r="B356" s="19">
        <v>22582</v>
      </c>
      <c r="C356" s="19">
        <v>25629</v>
      </c>
      <c r="D356" s="19">
        <v>23023</v>
      </c>
      <c r="E356" s="19">
        <v>24982</v>
      </c>
      <c r="F356" s="18">
        <f>SUM(B356:E356)</f>
        <v>96216</v>
      </c>
    </row>
    <row r="357" spans="1:7">
      <c r="A357" s="20" t="s">
        <v>12</v>
      </c>
      <c r="B357" s="16">
        <v>10278</v>
      </c>
      <c r="C357" s="16">
        <v>8336</v>
      </c>
      <c r="D357" s="16">
        <v>8480</v>
      </c>
      <c r="E357" s="16">
        <v>8975</v>
      </c>
      <c r="F357" s="15">
        <f>SUM(B357:E357)</f>
        <v>36069</v>
      </c>
    </row>
    <row r="358" spans="1:7">
      <c r="A358" s="23"/>
      <c r="B358" s="22">
        <f>SUM(B355:B357)</f>
        <v>32860</v>
      </c>
      <c r="C358" s="22">
        <f>SUM(C355:C357)</f>
        <v>33965</v>
      </c>
      <c r="D358" s="22">
        <f>SUM(D355:D357)</f>
        <v>31503</v>
      </c>
      <c r="E358" s="22">
        <f>SUM(E355:E357)</f>
        <v>33957</v>
      </c>
      <c r="F358" s="21">
        <f>SUM(F355:F357)</f>
        <v>132285</v>
      </c>
    </row>
    <row r="359" spans="1:7">
      <c r="A359" s="17" t="s">
        <v>27</v>
      </c>
      <c r="B359" s="16">
        <v>1087</v>
      </c>
      <c r="C359" s="16">
        <v>1020</v>
      </c>
      <c r="D359" s="16">
        <v>1014</v>
      </c>
      <c r="E359" s="16">
        <v>1294</v>
      </c>
      <c r="F359" s="15">
        <f>SUM(B359:E359)</f>
        <v>4415</v>
      </c>
    </row>
    <row r="360" spans="1:7">
      <c r="A360" s="29"/>
      <c r="B360" s="29"/>
      <c r="C360" s="29"/>
      <c r="D360" s="29"/>
      <c r="E360" s="29"/>
      <c r="F360" s="29"/>
      <c r="G360" s="11"/>
    </row>
    <row r="361" spans="1:7">
      <c r="A361" s="26" t="s">
        <v>21</v>
      </c>
      <c r="B361" s="25" t="s">
        <v>22</v>
      </c>
      <c r="C361" s="25" t="s">
        <v>23</v>
      </c>
      <c r="D361" s="25" t="s">
        <v>24</v>
      </c>
      <c r="E361" s="25" t="s">
        <v>25</v>
      </c>
      <c r="F361" s="24">
        <v>1996</v>
      </c>
      <c r="G361" s="11"/>
    </row>
    <row r="362" spans="1:7">
      <c r="A362" s="20" t="s">
        <v>6</v>
      </c>
      <c r="B362" s="19">
        <v>6006</v>
      </c>
      <c r="C362" s="19">
        <v>6190</v>
      </c>
      <c r="D362" s="19">
        <v>5881</v>
      </c>
      <c r="E362" s="19">
        <v>6323</v>
      </c>
      <c r="F362" s="18">
        <f>SUM(B362:E362)</f>
        <v>24400</v>
      </c>
    </row>
    <row r="363" spans="1:7">
      <c r="A363" s="20" t="s">
        <v>7</v>
      </c>
      <c r="B363" s="19">
        <v>15929</v>
      </c>
      <c r="C363" s="19">
        <v>16501</v>
      </c>
      <c r="D363" s="19">
        <v>14759</v>
      </c>
      <c r="E363" s="19">
        <v>16009</v>
      </c>
      <c r="F363" s="18">
        <f>SUM(B363:E363)</f>
        <v>63198</v>
      </c>
    </row>
    <row r="364" spans="1:7">
      <c r="A364" s="20" t="s">
        <v>10</v>
      </c>
      <c r="B364" s="16">
        <v>8136</v>
      </c>
      <c r="C364" s="16">
        <v>8161</v>
      </c>
      <c r="D364" s="16">
        <v>7373</v>
      </c>
      <c r="E364" s="16">
        <v>7503</v>
      </c>
      <c r="F364" s="15">
        <f>SUM(B364:E364)</f>
        <v>31173</v>
      </c>
      <c r="G364" s="3"/>
    </row>
    <row r="365" spans="1:7">
      <c r="A365" s="23"/>
      <c r="B365" s="22">
        <f>SUM(B362:B364)</f>
        <v>30071</v>
      </c>
      <c r="C365" s="22">
        <f>SUM(C362:C364)</f>
        <v>30852</v>
      </c>
      <c r="D365" s="22">
        <f>SUM(D362:D364)</f>
        <v>28013</v>
      </c>
      <c r="E365" s="22">
        <f>SUM(E362:E364)</f>
        <v>29835</v>
      </c>
      <c r="F365" s="21">
        <f>SUM(B365:E365)</f>
        <v>118771</v>
      </c>
    </row>
    <row r="366" spans="1:7">
      <c r="A366" s="20"/>
      <c r="B366" s="19"/>
      <c r="C366" s="19"/>
      <c r="D366" s="19"/>
      <c r="E366" s="19"/>
      <c r="F366" s="18"/>
    </row>
    <row r="367" spans="1:7">
      <c r="A367" s="20" t="s">
        <v>11</v>
      </c>
      <c r="B367" s="19">
        <v>21043</v>
      </c>
      <c r="C367" s="19">
        <v>21431</v>
      </c>
      <c r="D367" s="19">
        <v>20351</v>
      </c>
      <c r="E367" s="19">
        <v>21289</v>
      </c>
      <c r="F367" s="18">
        <f>SUM(B367:E367)</f>
        <v>84114</v>
      </c>
    </row>
    <row r="368" spans="1:7">
      <c r="A368" s="20" t="s">
        <v>12</v>
      </c>
      <c r="B368" s="16">
        <v>9028</v>
      </c>
      <c r="C368" s="16">
        <v>9421</v>
      </c>
      <c r="D368" s="16">
        <v>7662</v>
      </c>
      <c r="E368" s="16">
        <v>8546</v>
      </c>
      <c r="F368" s="15">
        <f>SUM(B368:E368)</f>
        <v>34657</v>
      </c>
    </row>
    <row r="369" spans="1:6">
      <c r="A369" s="23"/>
      <c r="B369" s="22">
        <f>SUM(B366:B368)</f>
        <v>30071</v>
      </c>
      <c r="C369" s="22">
        <f>SUM(C366:C368)</f>
        <v>30852</v>
      </c>
      <c r="D369" s="22">
        <f>SUM(D366:D368)</f>
        <v>28013</v>
      </c>
      <c r="E369" s="22">
        <f>SUM(E366:E368)</f>
        <v>29835</v>
      </c>
      <c r="F369" s="21">
        <f>SUM(F366:F368)</f>
        <v>118771</v>
      </c>
    </row>
    <row r="370" spans="1:6">
      <c r="A370" s="33" t="s">
        <v>27</v>
      </c>
      <c r="B370" s="16">
        <v>522</v>
      </c>
      <c r="C370" s="16">
        <v>899</v>
      </c>
      <c r="D370" s="16">
        <v>846</v>
      </c>
      <c r="E370" s="16">
        <v>495</v>
      </c>
      <c r="F370" s="15">
        <f>SUM(B370:E370)</f>
        <v>2762</v>
      </c>
    </row>
    <row r="371" spans="1:6">
      <c r="A371" s="27"/>
      <c r="B371" s="19"/>
      <c r="C371" s="19"/>
      <c r="D371" s="19"/>
      <c r="E371" s="19"/>
      <c r="F371" s="19"/>
    </row>
    <row r="372" spans="1:6">
      <c r="A372" s="26" t="s">
        <v>21</v>
      </c>
      <c r="B372" s="25" t="s">
        <v>22</v>
      </c>
      <c r="C372" s="25" t="s">
        <v>23</v>
      </c>
      <c r="D372" s="25" t="s">
        <v>24</v>
      </c>
      <c r="E372" s="25" t="s">
        <v>25</v>
      </c>
      <c r="F372" s="24">
        <v>1995</v>
      </c>
    </row>
    <row r="373" spans="1:6">
      <c r="A373" s="20" t="s">
        <v>6</v>
      </c>
      <c r="B373" s="19">
        <v>4675</v>
      </c>
      <c r="C373" s="19">
        <v>5774</v>
      </c>
      <c r="D373" s="19">
        <v>5000</v>
      </c>
      <c r="E373" s="19">
        <v>5574</v>
      </c>
      <c r="F373" s="18">
        <f>SUM(B373:E373)</f>
        <v>21023</v>
      </c>
    </row>
    <row r="374" spans="1:6">
      <c r="A374" s="20" t="s">
        <v>7</v>
      </c>
      <c r="B374" s="19">
        <v>12221</v>
      </c>
      <c r="C374" s="19">
        <v>14434</v>
      </c>
      <c r="D374" s="19">
        <v>13071</v>
      </c>
      <c r="E374" s="19">
        <v>14730</v>
      </c>
      <c r="F374" s="18">
        <f>SUM(B374:E374)</f>
        <v>54456</v>
      </c>
    </row>
    <row r="375" spans="1:6">
      <c r="A375" s="20" t="s">
        <v>10</v>
      </c>
      <c r="B375" s="16">
        <v>6755</v>
      </c>
      <c r="C375" s="16">
        <v>7959</v>
      </c>
      <c r="D375" s="16">
        <v>6941</v>
      </c>
      <c r="E375" s="16">
        <v>7970</v>
      </c>
      <c r="F375" s="15">
        <f>SUM(B375:E375)</f>
        <v>29625</v>
      </c>
    </row>
    <row r="376" spans="1:6">
      <c r="A376" s="23"/>
      <c r="B376" s="22">
        <f>SUM(B373:B375)</f>
        <v>23651</v>
      </c>
      <c r="C376" s="22">
        <f>SUM(C373:C375)</f>
        <v>28167</v>
      </c>
      <c r="D376" s="22">
        <f>SUM(D373:D375)</f>
        <v>25012</v>
      </c>
      <c r="E376" s="22">
        <f>SUM(E373:E375)</f>
        <v>28274</v>
      </c>
      <c r="F376" s="21">
        <f>SUM(B376:E376)</f>
        <v>105104</v>
      </c>
    </row>
    <row r="377" spans="1:6">
      <c r="A377" s="20"/>
      <c r="B377" s="19"/>
      <c r="C377" s="19"/>
      <c r="D377" s="19"/>
      <c r="E377" s="19"/>
      <c r="F377" s="18"/>
    </row>
    <row r="378" spans="1:6">
      <c r="A378" s="20" t="s">
        <v>11</v>
      </c>
      <c r="B378" s="19">
        <v>16860</v>
      </c>
      <c r="C378" s="19">
        <v>19085</v>
      </c>
      <c r="D378" s="19">
        <v>17678</v>
      </c>
      <c r="E378" s="19">
        <v>19405</v>
      </c>
      <c r="F378" s="18">
        <f>SUM(B378:E378)</f>
        <v>73028</v>
      </c>
    </row>
    <row r="379" spans="1:6">
      <c r="A379" s="20" t="s">
        <v>12</v>
      </c>
      <c r="B379" s="16">
        <v>6791</v>
      </c>
      <c r="C379" s="16">
        <v>9082</v>
      </c>
      <c r="D379" s="16">
        <v>7334</v>
      </c>
      <c r="E379" s="16">
        <v>8869</v>
      </c>
      <c r="F379" s="15">
        <f>SUM(B379:E379)</f>
        <v>32076</v>
      </c>
    </row>
    <row r="380" spans="1:6">
      <c r="A380" s="23"/>
      <c r="B380" s="22">
        <f>SUM(B377:B379)</f>
        <v>23651</v>
      </c>
      <c r="C380" s="22">
        <f>SUM(C377:C379)</f>
        <v>28167</v>
      </c>
      <c r="D380" s="22">
        <f>SUM(D377:D379)</f>
        <v>25012</v>
      </c>
      <c r="E380" s="22">
        <f>SUM(E377:E379)</f>
        <v>28274</v>
      </c>
      <c r="F380" s="21">
        <f>SUM(F377:F379)</f>
        <v>105104</v>
      </c>
    </row>
    <row r="381" spans="1:6">
      <c r="A381" s="33" t="s">
        <v>27</v>
      </c>
      <c r="B381" s="16">
        <v>393</v>
      </c>
      <c r="C381" s="16">
        <v>409</v>
      </c>
      <c r="D381" s="16">
        <v>222</v>
      </c>
      <c r="E381" s="16">
        <v>383</v>
      </c>
      <c r="F381" s="15">
        <f>SUM(B381:E381)</f>
        <v>1407</v>
      </c>
    </row>
    <row r="382" spans="1:6">
      <c r="A382" s="27"/>
      <c r="B382" s="19"/>
      <c r="C382" s="19"/>
      <c r="D382" s="19"/>
      <c r="E382" s="19"/>
      <c r="F382" s="19"/>
    </row>
    <row r="383" spans="1:6">
      <c r="A383" s="26" t="s">
        <v>21</v>
      </c>
      <c r="B383" s="25" t="s">
        <v>22</v>
      </c>
      <c r="C383" s="25" t="s">
        <v>23</v>
      </c>
      <c r="D383" s="25" t="s">
        <v>24</v>
      </c>
      <c r="E383" s="25" t="s">
        <v>25</v>
      </c>
      <c r="F383" s="24">
        <v>1994</v>
      </c>
    </row>
    <row r="384" spans="1:6">
      <c r="A384" s="20" t="s">
        <v>6</v>
      </c>
      <c r="B384" s="19">
        <v>3330</v>
      </c>
      <c r="C384" s="19">
        <v>4706</v>
      </c>
      <c r="D384" s="19">
        <v>4283</v>
      </c>
      <c r="E384" s="19">
        <v>4980</v>
      </c>
      <c r="F384" s="18">
        <f>SUM(B384:E384)</f>
        <v>17299</v>
      </c>
    </row>
    <row r="385" spans="1:6">
      <c r="A385" s="20" t="s">
        <v>7</v>
      </c>
      <c r="B385" s="19">
        <v>13289</v>
      </c>
      <c r="C385" s="19">
        <v>13692</v>
      </c>
      <c r="D385" s="19">
        <v>11891</v>
      </c>
      <c r="E385" s="19">
        <v>13174</v>
      </c>
      <c r="F385" s="18">
        <f>SUM(B385:E385)</f>
        <v>52046</v>
      </c>
    </row>
    <row r="386" spans="1:6">
      <c r="A386" s="20" t="s">
        <v>10</v>
      </c>
      <c r="B386" s="16">
        <v>6437</v>
      </c>
      <c r="C386" s="16">
        <v>6607</v>
      </c>
      <c r="D386" s="16">
        <v>6330</v>
      </c>
      <c r="E386" s="16">
        <v>7092</v>
      </c>
      <c r="F386" s="15">
        <f>SUM(B386:E386)</f>
        <v>26466</v>
      </c>
    </row>
    <row r="387" spans="1:6">
      <c r="A387" s="23"/>
      <c r="B387" s="22">
        <f>SUM(B384:B386)</f>
        <v>23056</v>
      </c>
      <c r="C387" s="22">
        <f>SUM(C384:C386)</f>
        <v>25005</v>
      </c>
      <c r="D387" s="22">
        <f>SUM(D384:D386)</f>
        <v>22504</v>
      </c>
      <c r="E387" s="22">
        <f>SUM(E384:E386)</f>
        <v>25246</v>
      </c>
      <c r="F387" s="21">
        <f>SUM(B387:E387)</f>
        <v>95811</v>
      </c>
    </row>
    <row r="388" spans="1:6">
      <c r="A388" s="20"/>
      <c r="B388" s="19"/>
      <c r="C388" s="19"/>
      <c r="D388" s="19"/>
      <c r="E388" s="19"/>
      <c r="F388" s="18"/>
    </row>
    <row r="389" spans="1:6">
      <c r="A389" s="20" t="s">
        <v>11</v>
      </c>
      <c r="B389" s="19">
        <v>15944</v>
      </c>
      <c r="C389" s="19">
        <v>17019</v>
      </c>
      <c r="D389" s="19">
        <v>16359</v>
      </c>
      <c r="E389" s="19">
        <v>17176</v>
      </c>
      <c r="F389" s="18">
        <f>SUM(B389:E389)</f>
        <v>66498</v>
      </c>
    </row>
    <row r="390" spans="1:6">
      <c r="A390" s="20" t="s">
        <v>12</v>
      </c>
      <c r="B390" s="16">
        <v>7112</v>
      </c>
      <c r="C390" s="16">
        <v>7986</v>
      </c>
      <c r="D390" s="16">
        <v>6145</v>
      </c>
      <c r="E390" s="16">
        <v>8070</v>
      </c>
      <c r="F390" s="15">
        <f>SUM(B390:E390)</f>
        <v>29313</v>
      </c>
    </row>
    <row r="391" spans="1:6">
      <c r="A391" s="23"/>
      <c r="B391" s="22">
        <f>SUM(B388:B390)</f>
        <v>23056</v>
      </c>
      <c r="C391" s="22">
        <f>SUM(C388:C390)</f>
        <v>25005</v>
      </c>
      <c r="D391" s="22">
        <f>SUM(D388:D390)</f>
        <v>22504</v>
      </c>
      <c r="E391" s="22">
        <f>SUM(E388:E390)</f>
        <v>25246</v>
      </c>
      <c r="F391" s="21">
        <f>SUM(F388:F390)</f>
        <v>95811</v>
      </c>
    </row>
    <row r="392" spans="1:6">
      <c r="A392" s="33" t="s">
        <v>27</v>
      </c>
      <c r="B392" s="16">
        <v>0</v>
      </c>
      <c r="C392" s="16">
        <v>39</v>
      </c>
      <c r="D392" s="16">
        <v>178</v>
      </c>
      <c r="E392" s="16">
        <v>359</v>
      </c>
      <c r="F392" s="15">
        <f>SUM(B392:E392)</f>
        <v>576</v>
      </c>
    </row>
    <row r="393" spans="1:6">
      <c r="B393" s="7"/>
      <c r="C393" s="7"/>
      <c r="D393" s="7"/>
      <c r="E393" s="7"/>
      <c r="F393" s="7"/>
    </row>
    <row r="394" spans="1:6">
      <c r="B394" s="7"/>
      <c r="C394" s="7"/>
      <c r="D394" s="7"/>
      <c r="E394" s="7"/>
      <c r="F394" s="7"/>
    </row>
    <row r="395" spans="1:6">
      <c r="B395" s="7"/>
      <c r="C395" s="7"/>
      <c r="D395" s="7"/>
      <c r="E395" s="7"/>
      <c r="F395" s="7"/>
    </row>
    <row r="396" spans="1:6">
      <c r="B396" s="7"/>
      <c r="C396" s="7"/>
      <c r="D396" s="7"/>
      <c r="E396" s="7"/>
      <c r="F396" s="7"/>
    </row>
    <row r="397" spans="1:6">
      <c r="B397" s="7"/>
      <c r="C397" s="7"/>
      <c r="D397" s="7"/>
      <c r="E397" s="7"/>
      <c r="F397" s="7"/>
    </row>
    <row r="398" spans="1:6">
      <c r="B398" s="7"/>
      <c r="C398" s="7"/>
      <c r="D398" s="7"/>
      <c r="E398" s="7"/>
      <c r="F398" s="7"/>
    </row>
    <row r="399" spans="1:6">
      <c r="B399" s="7"/>
      <c r="C399" s="7"/>
      <c r="D399" s="7"/>
      <c r="E399" s="7"/>
      <c r="F399" s="7"/>
    </row>
    <row r="400" spans="1:6">
      <c r="B400" s="7"/>
      <c r="C400" s="7"/>
      <c r="D400" s="7"/>
      <c r="E400" s="7"/>
      <c r="F400" s="7"/>
    </row>
    <row r="401" spans="2:6">
      <c r="B401" s="7"/>
      <c r="C401" s="7"/>
      <c r="D401" s="7"/>
      <c r="E401" s="7"/>
      <c r="F401" s="7"/>
    </row>
    <row r="402" spans="2:6">
      <c r="B402" s="7"/>
      <c r="C402" s="7"/>
      <c r="D402" s="7"/>
      <c r="E402" s="7"/>
      <c r="F402" s="7"/>
    </row>
    <row r="403" spans="2:6">
      <c r="B403" s="7"/>
      <c r="C403" s="7"/>
      <c r="D403" s="7"/>
      <c r="E403" s="7"/>
      <c r="F403" s="7"/>
    </row>
    <row r="404" spans="2:6">
      <c r="B404" s="7"/>
      <c r="C404" s="7"/>
      <c r="D404" s="7"/>
      <c r="E404" s="7"/>
      <c r="F404" s="7"/>
    </row>
    <row r="405" spans="2:6">
      <c r="B405" s="7"/>
      <c r="C405" s="7"/>
      <c r="D405" s="7"/>
      <c r="E405" s="7"/>
      <c r="F405" s="7"/>
    </row>
    <row r="406" spans="2:6">
      <c r="B406" s="7"/>
      <c r="C406" s="7"/>
      <c r="D406" s="7"/>
      <c r="E406" s="7"/>
      <c r="F406" s="7"/>
    </row>
    <row r="407" spans="2:6">
      <c r="B407" s="7"/>
      <c r="C407" s="7"/>
      <c r="D407" s="7"/>
      <c r="E407" s="7"/>
      <c r="F407" s="7"/>
    </row>
    <row r="408" spans="2:6">
      <c r="B408" s="7"/>
      <c r="C408" s="7"/>
      <c r="D408" s="7"/>
      <c r="E408" s="7"/>
      <c r="F408" s="7"/>
    </row>
    <row r="409" spans="2:6">
      <c r="B409" s="7"/>
      <c r="C409" s="7"/>
      <c r="D409" s="7"/>
      <c r="E409" s="7"/>
      <c r="F409" s="7"/>
    </row>
    <row r="410" spans="2:6">
      <c r="B410" s="7"/>
      <c r="C410" s="7"/>
      <c r="D410" s="7"/>
      <c r="E410" s="7"/>
      <c r="F410" s="7"/>
    </row>
  </sheetData>
  <mergeCells count="3">
    <mergeCell ref="A1:F1"/>
    <mergeCell ref="A2:F2"/>
    <mergeCell ref="A3:F3"/>
  </mergeCells>
  <printOptions horizontalCentered="1" verticalCentered="1"/>
  <pageMargins left="0.5" right="0.5" top="0.5" bottom="0.5" header="0.5" footer="0.25"/>
  <pageSetup scale="84" fitToHeight="3" orientation="portrait" r:id="rId1"/>
  <headerFooter alignWithMargins="0">
    <oddFooter>&amp;L&amp;D</oddFooter>
  </headerFooter>
  <rowBreaks count="1" manualBreakCount="1">
    <brk id="271" max="16383" man="1"/>
  </rowBreaks>
  <customProperties>
    <customPr name="EpmWorksheetKeyString_GUID" r:id="rId2"/>
  </customProperties>
  <ignoredErrors>
    <ignoredError sqref="F335 F358 F369 F346 F380 F39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7E5562617696498943667CD10488E8" ma:contentTypeVersion="12" ma:contentTypeDescription="Create a new document." ma:contentTypeScope="" ma:versionID="bad307a5ef65d970637c22c39deb76dc">
  <xsd:schema xmlns:xsd="http://www.w3.org/2001/XMLSchema" xmlns:xs="http://www.w3.org/2001/XMLSchema" xmlns:p="http://schemas.microsoft.com/office/2006/metadata/properties" xmlns:ns2="39d32b8a-6705-4ecf-b513-797aa71e6116" xmlns:ns3="c04db6c5-470f-4b88-a487-26debd064065" targetNamespace="http://schemas.microsoft.com/office/2006/metadata/properties" ma:root="true" ma:fieldsID="28b00e9957587c093b1b9138a3eeacb2" ns2:_="" ns3:_="">
    <xsd:import namespace="39d32b8a-6705-4ecf-b513-797aa71e6116"/>
    <xsd:import namespace="c04db6c5-470f-4b88-a487-26debd064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32b8a-6705-4ecf-b513-797aa71e6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db6c5-470f-4b88-a487-26debd064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FAE58C-79B5-4D87-A1CA-39B843A20C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FFC87-1861-440D-A8E6-F1140BA45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32b8a-6705-4ecf-b513-797aa71e6116"/>
    <ds:schemaRef ds:uri="c04db6c5-470f-4b88-a487-26debd064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7D6DC-028F-479D-BBE7-5A0FE54DEDB3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c04db6c5-470f-4b88-a487-26debd064065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39d32b8a-6705-4ecf-b513-797aa71e61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Header </vt:lpstr>
      <vt:lpstr>Annual units</vt:lpstr>
      <vt:lpstr>Qtrly Units</vt:lpstr>
      <vt:lpstr>'Header '!Print_Area</vt:lpstr>
      <vt:lpstr>'Qtrly Units'!Print_Area</vt:lpstr>
      <vt:lpstr>QTRUNITS</vt:lpstr>
      <vt:lpstr>UNITS</vt:lpstr>
    </vt:vector>
  </TitlesOfParts>
  <Manager/>
  <Company>Harley-Davidson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Mihos, Voula</dc:creator>
  <cp:keywords/>
  <dc:description/>
  <cp:lastModifiedBy>Marley, Callie</cp:lastModifiedBy>
  <cp:revision/>
  <dcterms:created xsi:type="dcterms:W3CDTF">2017-10-03T14:56:31Z</dcterms:created>
  <dcterms:modified xsi:type="dcterms:W3CDTF">2026-02-10T14:04:03Z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0x0101009D7E5562617696498943667CD10488E8</vt:lpwstr>
  </property>
</Properties>
</file>