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mike_hannon1\Desktop\"/>
    </mc:Choice>
  </mc:AlternateContent>
  <xr:revisionPtr revIDLastSave="0" documentId="13_ncr:1_{C78AA7EC-0996-4B2F-9546-39E469BB7AF7}" xr6:coauthVersionLast="44" xr6:coauthVersionMax="44" xr10:uidLastSave="{00000000-0000-0000-0000-000000000000}"/>
  <bookViews>
    <workbookView xWindow="-120" yWindow="-120" windowWidth="29040" windowHeight="17640" xr2:uid="{B885D130-9888-4EE9-99F5-E947EDA14D48}"/>
  </bookViews>
  <sheets>
    <sheet name="Convertible Debt Dilution" sheetId="1" r:id="rId1"/>
    <sheet name="Legal Disclaimer" sheetId="2" r:id="rId2"/>
  </sheets>
  <definedNames>
    <definedName name="circ">'Convertible Debt Dilution'!#REF!</definedName>
    <definedName name="current_price">'Convertible Debt Dilution'!#REF!</definedName>
    <definedName name="_xlnm.Print_Area" localSheetId="0">'Convertible Debt Dilution'!$A$1:$J$74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1" l="1"/>
  <c r="H22" i="1" l="1"/>
  <c r="G22" i="1" s="1"/>
  <c r="H21" i="1"/>
  <c r="G21" i="1" s="1"/>
  <c r="C55" i="1" l="1"/>
  <c r="D55" i="1"/>
  <c r="C52" i="1"/>
  <c r="C51" i="1"/>
  <c r="E51" i="1" s="1"/>
  <c r="D52" i="1"/>
  <c r="D51" i="1"/>
  <c r="C50" i="1"/>
  <c r="D48" i="1"/>
  <c r="C46" i="1"/>
  <c r="D44" i="1"/>
  <c r="C42" i="1"/>
  <c r="E52" i="1" l="1"/>
  <c r="E55" i="1"/>
  <c r="G10" i="1" s="1"/>
  <c r="D47" i="1"/>
  <c r="C47" i="1"/>
  <c r="E47" i="1" s="1"/>
  <c r="C45" i="1"/>
  <c r="D45" i="1"/>
  <c r="D41" i="1"/>
  <c r="C43" i="1"/>
  <c r="C49" i="1"/>
  <c r="D43" i="1"/>
  <c r="C41" i="1"/>
  <c r="E41" i="1" s="1"/>
  <c r="D49" i="1"/>
  <c r="D42" i="1"/>
  <c r="E42" i="1" s="1"/>
  <c r="C44" i="1"/>
  <c r="E44" i="1" s="1"/>
  <c r="D46" i="1"/>
  <c r="E46" i="1" s="1"/>
  <c r="C48" i="1"/>
  <c r="E48" i="1" s="1"/>
  <c r="D50" i="1"/>
  <c r="E50" i="1" s="1"/>
  <c r="E49" i="1" l="1"/>
  <c r="E45" i="1"/>
  <c r="E43" i="1"/>
  <c r="B56" i="1"/>
  <c r="C56" i="1" l="1"/>
  <c r="C39" i="1" l="1"/>
  <c r="C40" i="1"/>
  <c r="C34" i="1"/>
  <c r="C38" i="1"/>
  <c r="C36" i="1"/>
  <c r="C28" i="1"/>
  <c r="C30" i="1"/>
  <c r="C32" i="1"/>
  <c r="C33" i="1"/>
  <c r="C31" i="1"/>
  <c r="C35" i="1"/>
  <c r="C37" i="1"/>
  <c r="C29" i="1"/>
  <c r="D56" i="1" l="1"/>
  <c r="E56" i="1" s="1"/>
  <c r="D33" i="1"/>
  <c r="E33" i="1" s="1"/>
  <c r="D38" i="1"/>
  <c r="E38" i="1" s="1"/>
  <c r="D31" i="1"/>
  <c r="E31" i="1" s="1"/>
  <c r="D40" i="1"/>
  <c r="E40" i="1" s="1"/>
  <c r="D28" i="1"/>
  <c r="E28" i="1" s="1"/>
  <c r="D37" i="1"/>
  <c r="E37" i="1" s="1"/>
  <c r="D36" i="1"/>
  <c r="E36" i="1" s="1"/>
  <c r="D35" i="1"/>
  <c r="E35" i="1" s="1"/>
  <c r="D34" i="1"/>
  <c r="E34" i="1" s="1"/>
  <c r="D30" i="1"/>
  <c r="E30" i="1" s="1"/>
  <c r="D32" i="1"/>
  <c r="E32" i="1" s="1"/>
  <c r="D39" i="1"/>
  <c r="E39" i="1" s="1"/>
  <c r="D29" i="1"/>
  <c r="E29" i="1" s="1"/>
  <c r="G11" i="1" l="1"/>
</calcChain>
</file>

<file path=xl/sharedStrings.xml><?xml version="1.0" encoding="utf-8"?>
<sst xmlns="http://schemas.openxmlformats.org/spreadsheetml/2006/main" count="36" uniqueCount="32">
  <si>
    <t>Conversion Price</t>
  </si>
  <si>
    <t>Convertible Shares</t>
  </si>
  <si>
    <t>Note</t>
  </si>
  <si>
    <t>Share Dilution =</t>
  </si>
  <si>
    <t>Notes:</t>
  </si>
  <si>
    <t>We use the treasury stock method to calculate dilution on our Convertible Senior Notes, which is calculated as follows:</t>
  </si>
  <si>
    <t>(Average Share Price x Shares Issuable) minus Notional</t>
  </si>
  <si>
    <t>Average Share Price</t>
  </si>
  <si>
    <t>Stock price</t>
  </si>
  <si>
    <t xml:space="preserve">Average </t>
  </si>
  <si>
    <t>Dilution Sensitivity Schedule</t>
  </si>
  <si>
    <t>&lt;-- Input</t>
  </si>
  <si>
    <t>&lt;-- Output</t>
  </si>
  <si>
    <t>*** FOR CALCULATOR USE</t>
  </si>
  <si>
    <t>Dilution Impact</t>
  </si>
  <si>
    <t>2.5% Convertible Senior Notes</t>
  </si>
  <si>
    <t>2.0% Convertible Senior Notes</t>
  </si>
  <si>
    <t>Forward-Looking Statements</t>
  </si>
  <si>
    <t>The table above is for illustrative purposes and does not represent our forecast of future stock performance.</t>
  </si>
  <si>
    <t>NortonLifeLock Inc. Convertible Debt Potential Dilution Impact &amp; Sensitivity Schedule (shares in millions)</t>
  </si>
  <si>
    <t>$250M Convert</t>
  </si>
  <si>
    <t>Convertible Debt as of March 5, 2020</t>
  </si>
  <si>
    <t>Total Dilution</t>
  </si>
  <si>
    <t>Insert average stock price for any quarter after Q1FY21</t>
  </si>
  <si>
    <t>Q1FY21 total convertible debt potential dilution impact</t>
  </si>
  <si>
    <t>Convertible debt potential dilution impact for any quarter after Q1FY21</t>
  </si>
  <si>
    <t>$625M Convert</t>
  </si>
  <si>
    <t>Insert average stock price during Q1FY21</t>
  </si>
  <si>
    <t>This Convertible Debt Dilution Schedule contains forward-looking statements regarding the total potential dilutive shares that would be included in the calculation of GAAP and non-GAAP EPS in periods with income from continuing operations. This Schedule reflects the Company’s accounting policies that were in effect during its fiscal year 2020 and does not contemplate the impact from future accounting standards or the potential for an EPS numerator adjustment. The exact dates of conversion price adjustments are subject to change and will be updated as the registration timelines for the amended notes are finalized. Actual results may differ materially from those contained in the forward-looking statements. Please refer to the Current Reports on Form 8-K filed on November 12, 2019, March 5, 2020, and May 18, 2020, which include information regarding the convertible senior notes, and other filings made by NortonLifeLock Inc. with the Securities and Exchange Commission, including NortonLifeLock Inc.’s most recent Annual Report on Form 10-K and Quarterly Reports on Form 10-Q. These documents contain and identify important factors that could cause actual results to differ materially from those contained in the forward-looking statements.</t>
  </si>
  <si>
    <t>Dilution</t>
  </si>
  <si>
    <t>On May 17, 2020, we agreed to cash settle $625M in aggregate principal amount of 2.0% Convertible Senior Notes and the associated conversion rights. The Q1FY21 total convertible debt potential dilution impact calculation above assumes a May 26, 2020 settlement date. See the section titled "Notes" near the bottom of this page for more information.</t>
  </si>
  <si>
    <t>On May 17, 2020, NortonLifeLock Inc. (the “Company”) entered into a Convertible Notes Purchase Agreement (the “Agreement”) with affiliates of Silver Lake Partners (“Silver Lake”) and with affiliates of Bain Capital Fund (“Bain”), pursuant to which the Company agreed to repurchase $625 million in aggregate principal amount of 2.0% convertible unsecured senior notes due 2022 (the “Note Repurchase”). These notes are convertible into common stock of the Company at a rate of 97.7364 shares for each $1,000 principal amount of notes, representing a conversion price of approximately $10.23 per share (which reflects an adjustment as a result of the special dividend that was payable on January 31, 2020). Under the terms of the Agreement, the Company will pay Silver Lake and Bain an aggregate of $1.18 billion, representing $19.25 per underlying share into which the notes are convertible, accrued and unpaid interest through the date of settlement, and a portion of the cash dividend that was declared by the Company on May 14, 2020. The Note Repurchase is expected to settle by May 26,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</si>
</sst>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quot;$&quot;#,##0.00_);\(&quot;$&quot;#,##0.00\);\–_);&quot;–&quot;_)"/>
    <numFmt numFmtId="165" formatCode="#,##0_);\(#,##0\);\–_);&quot;–&quot;_)"/>
    <numFmt numFmtId="166" formatCode="_(* #,##0_);_(* \(#,##0\);_(* &quot;-&quot;??_);_(@_)"/>
  </numFmts>
  <fonts count="21" x14ac:knownFonts="1">
    <font>
      <sz val="11"/>
      <color theme="1"/>
      <name val="Calibri"/>
      <family val="2"/>
      <scheme val="minor"/>
    </font>
    <font>
      <sz val="11"/>
      <color theme="1"/>
      <name val="Calibri"/>
      <family val="2"/>
      <scheme val="minor"/>
    </font>
    <font>
      <sz val="8"/>
      <color theme="1"/>
      <name val="Arial"/>
      <family val="2"/>
    </font>
    <font>
      <b/>
      <u val="singleAccounting"/>
      <sz val="8"/>
      <color theme="1"/>
      <name val="Arial"/>
      <family val="2"/>
    </font>
    <font>
      <u/>
      <sz val="8"/>
      <color theme="1"/>
      <name val="Arial"/>
      <family val="2"/>
    </font>
    <font>
      <sz val="10"/>
      <name val="Helvetica"/>
      <family val="2"/>
    </font>
    <font>
      <i/>
      <sz val="8"/>
      <color theme="1"/>
      <name val="Arial"/>
      <family val="2"/>
    </font>
    <font>
      <sz val="8"/>
      <color theme="0"/>
      <name val="Arial"/>
      <family val="2"/>
    </font>
    <font>
      <b/>
      <sz val="8"/>
      <color theme="1"/>
      <name val="Arial"/>
      <family val="2"/>
    </font>
    <font>
      <sz val="8"/>
      <color rgb="FF0070C0"/>
      <name val="Arial"/>
      <family val="2"/>
    </font>
    <font>
      <b/>
      <sz val="10"/>
      <color theme="1"/>
      <name val="Arial"/>
      <family val="2"/>
    </font>
    <font>
      <b/>
      <i/>
      <sz val="8"/>
      <color theme="1"/>
      <name val="Arial"/>
      <family val="2"/>
    </font>
    <font>
      <i/>
      <sz val="8"/>
      <color rgb="FF0070C0"/>
      <name val="Arial"/>
      <family val="2"/>
    </font>
    <font>
      <i/>
      <sz val="8"/>
      <color rgb="FF7030A0"/>
      <name val="Arial"/>
      <family val="2"/>
    </font>
    <font>
      <b/>
      <sz val="8"/>
      <color rgb="FF7030A0"/>
      <name val="Arial"/>
      <family val="2"/>
    </font>
    <font>
      <sz val="8"/>
      <name val="Arial"/>
      <family val="2"/>
    </font>
    <font>
      <i/>
      <sz val="8"/>
      <color rgb="FFFF0000"/>
      <name val="Arial"/>
      <family val="2"/>
    </font>
    <font>
      <sz val="8"/>
      <color rgb="FFFF0000"/>
      <name val="Arial"/>
      <family val="2"/>
    </font>
    <font>
      <sz val="10"/>
      <color theme="1"/>
      <name val="Arial"/>
      <family val="2"/>
    </font>
    <font>
      <sz val="10"/>
      <color rgb="FF000000"/>
      <name val="Arial"/>
      <family val="2"/>
    </font>
    <font>
      <sz val="10"/>
      <name val="Arial"/>
      <family val="2"/>
    </font>
  </fonts>
  <fills count="7">
    <fill>
      <patternFill patternType="none"/>
    </fill>
    <fill>
      <patternFill patternType="gray125"/>
    </fill>
    <fill>
      <patternFill patternType="solid">
        <fgColor theme="7"/>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65">
    <xf numFmtId="0" fontId="0" fillId="0" borderId="0" xfId="0"/>
    <xf numFmtId="164" fontId="9" fillId="4" borderId="7" xfId="0" applyNumberFormat="1" applyFont="1" applyFill="1" applyBorder="1" applyProtection="1">
      <protection locked="0"/>
    </xf>
    <xf numFmtId="0" fontId="18" fillId="6" borderId="0" xfId="0" applyFont="1" applyFill="1" applyAlignment="1">
      <alignment vertical="top" wrapText="1"/>
    </xf>
    <xf numFmtId="0" fontId="18" fillId="6" borderId="0" xfId="0" applyFont="1" applyFill="1"/>
    <xf numFmtId="0" fontId="10" fillId="6" borderId="0" xfId="0" applyFont="1" applyFill="1" applyAlignment="1">
      <alignment horizontal="left" vertical="top" wrapText="1"/>
    </xf>
    <xf numFmtId="0" fontId="19" fillId="6" borderId="0" xfId="0" applyFont="1" applyFill="1" applyAlignment="1">
      <alignment vertical="center"/>
    </xf>
    <xf numFmtId="0" fontId="2" fillId="0" borderId="0" xfId="0" applyFont="1" applyProtection="1"/>
    <xf numFmtId="0" fontId="2" fillId="0" borderId="0" xfId="0" applyFont="1" applyAlignment="1" applyProtection="1">
      <alignment vertical="center"/>
    </xf>
    <xf numFmtId="0" fontId="11" fillId="3" borderId="8" xfId="0" applyFont="1" applyFill="1" applyBorder="1" applyAlignment="1" applyProtection="1">
      <alignment vertical="center"/>
    </xf>
    <xf numFmtId="0" fontId="8" fillId="3" borderId="9" xfId="0" applyFont="1" applyFill="1" applyBorder="1" applyProtection="1"/>
    <xf numFmtId="0" fontId="8" fillId="3" borderId="10" xfId="0" applyFont="1" applyFill="1" applyBorder="1" applyProtection="1"/>
    <xf numFmtId="0" fontId="12" fillId="0" borderId="0" xfId="0" quotePrefix="1" applyFont="1" applyAlignment="1" applyProtection="1">
      <alignment horizontal="left" vertical="center" indent="1"/>
    </xf>
    <xf numFmtId="0" fontId="8" fillId="0" borderId="1" xfId="0" applyFont="1" applyBorder="1" applyProtection="1"/>
    <xf numFmtId="0" fontId="8" fillId="0" borderId="2" xfId="0" applyFont="1" applyBorder="1" applyProtection="1"/>
    <xf numFmtId="0" fontId="13" fillId="0" borderId="0" xfId="0" quotePrefix="1" applyFont="1" applyAlignment="1" applyProtection="1">
      <alignment horizontal="left" vertical="center" indent="1"/>
    </xf>
    <xf numFmtId="0" fontId="8" fillId="0" borderId="4" xfId="0" applyFont="1" applyBorder="1" applyProtection="1"/>
    <xf numFmtId="0" fontId="8" fillId="0" borderId="5" xfId="0" applyFont="1" applyBorder="1" applyProtection="1"/>
    <xf numFmtId="0" fontId="3" fillId="0" borderId="0" xfId="0" applyFont="1" applyAlignment="1" applyProtection="1">
      <alignment horizontal="center" wrapText="1"/>
    </xf>
    <xf numFmtId="0" fontId="2" fillId="0" borderId="0" xfId="0" applyFont="1" applyAlignment="1" applyProtection="1">
      <alignment horizontal="left" vertical="center"/>
    </xf>
    <xf numFmtId="0" fontId="2" fillId="6" borderId="0" xfId="0" applyFont="1" applyFill="1" applyAlignment="1" applyProtection="1">
      <alignment vertical="center"/>
    </xf>
    <xf numFmtId="164" fontId="15" fillId="0" borderId="0" xfId="0" applyNumberFormat="1" applyFont="1" applyProtection="1"/>
    <xf numFmtId="165" fontId="15" fillId="0" borderId="0" xfId="0" applyNumberFormat="1" applyFont="1" applyBorder="1" applyAlignment="1" applyProtection="1">
      <alignment horizontal="right" vertical="center"/>
    </xf>
    <xf numFmtId="0" fontId="3" fillId="0" borderId="0" xfId="0" applyFont="1" applyAlignment="1" applyProtection="1">
      <alignment horizontal="centerContinuous"/>
    </xf>
    <xf numFmtId="0" fontId="8" fillId="0" borderId="0" xfId="0" applyFont="1" applyAlignment="1" applyProtection="1">
      <alignment horizontal="center"/>
    </xf>
    <xf numFmtId="0" fontId="3" fillId="0" borderId="0" xfId="0" applyFont="1" applyAlignment="1" applyProtection="1">
      <alignment horizontal="right" wrapText="1"/>
    </xf>
    <xf numFmtId="0" fontId="7" fillId="0" borderId="0" xfId="0" applyFont="1" applyProtection="1"/>
    <xf numFmtId="164" fontId="2" fillId="0" borderId="0" xfId="0" applyNumberFormat="1" applyFont="1" applyProtection="1"/>
    <xf numFmtId="165" fontId="2" fillId="0" borderId="0" xfId="0" applyNumberFormat="1" applyFont="1" applyBorder="1" applyAlignment="1" applyProtection="1">
      <alignment vertical="center"/>
    </xf>
    <xf numFmtId="41" fontId="2" fillId="0" borderId="0" xfId="1" applyNumberFormat="1" applyFont="1" applyBorder="1" applyAlignment="1" applyProtection="1">
      <alignment vertical="center"/>
    </xf>
    <xf numFmtId="165" fontId="2" fillId="0" borderId="0" xfId="0" applyNumberFormat="1" applyFont="1" applyProtection="1"/>
    <xf numFmtId="41" fontId="2" fillId="0" borderId="0" xfId="0" applyNumberFormat="1" applyFont="1" applyBorder="1" applyAlignment="1" applyProtection="1">
      <alignment vertical="center"/>
    </xf>
    <xf numFmtId="165" fontId="2" fillId="0" borderId="0" xfId="0" applyNumberFormat="1" applyFont="1" applyAlignment="1" applyProtection="1">
      <alignment vertical="center"/>
    </xf>
    <xf numFmtId="0" fontId="16" fillId="5" borderId="0" xfId="0" quotePrefix="1" applyNumberFormat="1" applyFont="1" applyFill="1" applyAlignment="1" applyProtection="1">
      <alignment horizontal="left"/>
    </xf>
    <xf numFmtId="165" fontId="17" fillId="5" borderId="0" xfId="0" applyNumberFormat="1" applyFont="1" applyFill="1" applyBorder="1" applyAlignment="1" applyProtection="1">
      <alignment vertical="center"/>
    </xf>
    <xf numFmtId="0" fontId="17" fillId="5" borderId="0" xfId="0" applyFont="1" applyFill="1" applyProtection="1"/>
    <xf numFmtId="164" fontId="15" fillId="5" borderId="0" xfId="0" applyNumberFormat="1" applyFont="1" applyFill="1" applyProtection="1"/>
    <xf numFmtId="41" fontId="15" fillId="5" borderId="0" xfId="1" applyNumberFormat="1" applyFont="1" applyFill="1" applyBorder="1" applyAlignment="1" applyProtection="1">
      <alignment vertical="center"/>
    </xf>
    <xf numFmtId="41" fontId="15" fillId="5" borderId="0" xfId="0" applyNumberFormat="1" applyFont="1" applyFill="1" applyBorder="1" applyAlignment="1" applyProtection="1">
      <alignment vertical="center"/>
    </xf>
    <xf numFmtId="166" fontId="2" fillId="0" borderId="0" xfId="1" applyNumberFormat="1" applyFont="1" applyBorder="1" applyAlignment="1" applyProtection="1">
      <alignment vertical="center"/>
    </xf>
    <xf numFmtId="0" fontId="4" fillId="0" borderId="0" xfId="0" applyFont="1" applyAlignment="1" applyProtection="1">
      <alignment horizontal="left" vertical="center"/>
    </xf>
    <xf numFmtId="0" fontId="0" fillId="0" borderId="0" xfId="0" applyAlignment="1" applyProtection="1">
      <alignment vertical="center"/>
    </xf>
    <xf numFmtId="14" fontId="2" fillId="0" borderId="0" xfId="0" applyNumberFormat="1" applyFont="1" applyAlignment="1" applyProtection="1">
      <alignment vertical="center"/>
    </xf>
    <xf numFmtId="43" fontId="2" fillId="0" borderId="0" xfId="1" applyFont="1" applyAlignment="1" applyProtection="1">
      <alignment vertical="center"/>
    </xf>
    <xf numFmtId="0" fontId="3" fillId="0" borderId="0" xfId="0" applyFont="1" applyAlignment="1" applyProtection="1">
      <alignment horizontal="center"/>
    </xf>
    <xf numFmtId="164" fontId="17" fillId="6" borderId="0" xfId="0" applyNumberFormat="1" applyFont="1" applyFill="1" applyProtection="1"/>
    <xf numFmtId="41" fontId="17" fillId="6" borderId="0" xfId="1" applyNumberFormat="1" applyFont="1" applyFill="1" applyBorder="1" applyAlignment="1" applyProtection="1">
      <alignment vertical="center"/>
    </xf>
    <xf numFmtId="41" fontId="17" fillId="6" borderId="0" xfId="0" applyNumberFormat="1" applyFont="1" applyFill="1" applyBorder="1" applyAlignment="1" applyProtection="1">
      <alignment vertical="center"/>
    </xf>
    <xf numFmtId="0" fontId="2" fillId="0" borderId="0" xfId="0" applyFont="1" applyBorder="1" applyAlignment="1" applyProtection="1"/>
    <xf numFmtId="0" fontId="2" fillId="0" borderId="0" xfId="0" applyFont="1" applyBorder="1" applyProtection="1"/>
    <xf numFmtId="0" fontId="3" fillId="0" borderId="0" xfId="0" applyFont="1" applyAlignment="1" applyProtection="1">
      <alignment horizontal="center"/>
    </xf>
    <xf numFmtId="166" fontId="14" fillId="0" borderId="3" xfId="1" applyNumberFormat="1" applyFont="1" applyBorder="1" applyProtection="1"/>
    <xf numFmtId="166" fontId="14" fillId="0" borderId="6" xfId="1" applyNumberFormat="1" applyFont="1" applyBorder="1" applyProtection="1"/>
    <xf numFmtId="0" fontId="3" fillId="0" borderId="0" xfId="0" applyFont="1" applyAlignment="1" applyProtection="1"/>
    <xf numFmtId="0" fontId="10" fillId="2" borderId="11"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5" fillId="6" borderId="0" xfId="0" applyFont="1" applyFill="1" applyAlignment="1" applyProtection="1">
      <alignment horizontal="left" vertical="top" wrapText="1"/>
    </xf>
    <xf numFmtId="0" fontId="3" fillId="0" borderId="0" xfId="0" applyFont="1" applyAlignment="1" applyProtection="1">
      <alignment horizontal="center" wrapText="1"/>
    </xf>
    <xf numFmtId="0" fontId="3" fillId="0" borderId="0" xfId="0" applyFont="1" applyAlignment="1" applyProtection="1">
      <alignment horizontal="center"/>
    </xf>
    <xf numFmtId="0" fontId="6" fillId="0" borderId="0" xfId="0" applyFont="1" applyAlignment="1" applyProtection="1">
      <alignment horizontal="left" vertical="top" wrapText="1"/>
    </xf>
    <xf numFmtId="0" fontId="2" fillId="0" borderId="5" xfId="0" applyFont="1" applyBorder="1" applyAlignment="1" applyProtection="1">
      <alignment horizontal="center"/>
    </xf>
    <xf numFmtId="0" fontId="2" fillId="0" borderId="2" xfId="0" applyFont="1" applyBorder="1" applyAlignment="1" applyProtection="1">
      <alignment horizontal="center"/>
    </xf>
    <xf numFmtId="0" fontId="2" fillId="0" borderId="0" xfId="0" applyFont="1" applyAlignment="1" applyProtection="1">
      <alignment horizontal="center" vertical="center"/>
    </xf>
    <xf numFmtId="0" fontId="10" fillId="6" borderId="0" xfId="0" applyFont="1" applyFill="1" applyAlignment="1">
      <alignment horizontal="left" vertical="top" wrapText="1"/>
    </xf>
    <xf numFmtId="0" fontId="20" fillId="6" borderId="0" xfId="0" applyFont="1" applyFill="1" applyAlignment="1">
      <alignment horizontal="left" vertical="top" wrapText="1"/>
    </xf>
  </cellXfs>
  <cellStyles count="3">
    <cellStyle name="]_x000d__x000a_Zoomed=1_x000d__x000a_Row=0_x000d__x000a_Column=0_x000d__x000a_Height=0_x000d__x000a_Width=0_x000d__x000a_FontName=FoxFont_x000d__x000a_FontStyle=0_x000d__x000a_FontSize=9_x000d__x000a_PrtFontName=FoxPrin" xfId="2" xr:uid="{C0095D99-F345-4C5B-A30F-16D37627D56F}"/>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8254C-5B68-4392-8F3C-0F3D00DB7B4E}">
  <sheetPr>
    <pageSetUpPr fitToPage="1"/>
  </sheetPr>
  <dimension ref="A1:O74"/>
  <sheetViews>
    <sheetView showGridLines="0" tabSelected="1" zoomScale="115" zoomScaleNormal="115" zoomScaleSheetLayoutView="145" workbookViewId="0">
      <selection activeCell="B2" sqref="B2:I2"/>
    </sheetView>
  </sheetViews>
  <sheetFormatPr defaultRowHeight="11.25" x14ac:dyDescent="0.2"/>
  <cols>
    <col min="1" max="1" width="1.7109375" style="6" customWidth="1"/>
    <col min="2" max="9" width="13" style="6" customWidth="1"/>
    <col min="10" max="10" width="1.7109375" style="6" customWidth="1"/>
    <col min="11" max="16384" width="9.140625" style="6"/>
  </cols>
  <sheetData>
    <row r="1" spans="2:9" ht="12" thickBot="1" x14ac:dyDescent="0.25"/>
    <row r="2" spans="2:9" s="7" customFormat="1" ht="20.45" customHeight="1" thickBot="1" x14ac:dyDescent="0.3">
      <c r="B2" s="53" t="s">
        <v>19</v>
      </c>
      <c r="C2" s="54"/>
      <c r="D2" s="54"/>
      <c r="E2" s="54"/>
      <c r="F2" s="54"/>
      <c r="G2" s="54"/>
      <c r="H2" s="54"/>
      <c r="I2" s="55"/>
    </row>
    <row r="3" spans="2:9" s="7" customFormat="1" ht="6.95" customHeight="1" x14ac:dyDescent="0.2">
      <c r="B3" s="6"/>
      <c r="C3" s="6"/>
      <c r="D3" s="6"/>
      <c r="E3" s="6"/>
      <c r="F3" s="6"/>
      <c r="G3" s="6"/>
      <c r="H3" s="6"/>
      <c r="I3" s="6"/>
    </row>
    <row r="4" spans="2:9" s="7" customFormat="1" ht="6.95" customHeight="1" x14ac:dyDescent="0.2">
      <c r="B4" s="6"/>
      <c r="C4" s="6"/>
      <c r="D4" s="6"/>
      <c r="E4" s="6"/>
      <c r="F4" s="6"/>
      <c r="G4" s="6"/>
      <c r="H4" s="6"/>
      <c r="I4" s="6"/>
    </row>
    <row r="5" spans="2:9" s="7" customFormat="1" ht="15.6" customHeight="1" x14ac:dyDescent="0.2">
      <c r="B5" s="8" t="s">
        <v>14</v>
      </c>
      <c r="C5" s="9"/>
      <c r="D5" s="9"/>
      <c r="E5" s="9"/>
      <c r="F5" s="9"/>
      <c r="G5" s="9"/>
      <c r="H5" s="9"/>
      <c r="I5" s="10"/>
    </row>
    <row r="6" spans="2:9" s="7" customFormat="1" x14ac:dyDescent="0.2">
      <c r="I6" s="6"/>
    </row>
    <row r="7" spans="2:9" s="7" customFormat="1" x14ac:dyDescent="0.2">
      <c r="B7" s="6" t="s">
        <v>27</v>
      </c>
      <c r="C7" s="6"/>
      <c r="D7" s="6"/>
      <c r="E7" s="6"/>
      <c r="F7" s="6"/>
      <c r="G7" s="1"/>
      <c r="H7" s="11" t="s">
        <v>11</v>
      </c>
      <c r="I7" s="6"/>
    </row>
    <row r="8" spans="2:9" s="7" customFormat="1" x14ac:dyDescent="0.2">
      <c r="B8" s="6" t="s">
        <v>23</v>
      </c>
      <c r="C8" s="6"/>
      <c r="D8" s="6"/>
      <c r="E8" s="6"/>
      <c r="F8" s="6"/>
      <c r="G8" s="1"/>
      <c r="H8" s="11" t="s">
        <v>11</v>
      </c>
      <c r="I8" s="6"/>
    </row>
    <row r="9" spans="2:9" s="7" customFormat="1" x14ac:dyDescent="0.2">
      <c r="B9" s="6"/>
      <c r="C9" s="6"/>
      <c r="D9" s="6"/>
      <c r="E9" s="6"/>
      <c r="F9" s="6"/>
      <c r="G9" s="6"/>
      <c r="I9" s="6"/>
    </row>
    <row r="10" spans="2:9" s="7" customFormat="1" x14ac:dyDescent="0.2">
      <c r="B10" s="12" t="s">
        <v>24</v>
      </c>
      <c r="C10" s="13"/>
      <c r="D10" s="13"/>
      <c r="E10" s="13"/>
      <c r="F10" s="13"/>
      <c r="G10" s="50" t="str">
        <f>IF(G7="","",18+E55)</f>
        <v/>
      </c>
      <c r="H10" s="14" t="s">
        <v>12</v>
      </c>
      <c r="I10" s="6"/>
    </row>
    <row r="11" spans="2:9" s="7" customFormat="1" x14ac:dyDescent="0.2">
      <c r="B11" s="15" t="s">
        <v>25</v>
      </c>
      <c r="C11" s="16"/>
      <c r="D11" s="16"/>
      <c r="E11" s="16"/>
      <c r="F11" s="16"/>
      <c r="G11" s="51" t="str">
        <f>+IF(G8="","",E56)</f>
        <v/>
      </c>
      <c r="H11" s="14" t="s">
        <v>12</v>
      </c>
      <c r="I11" s="6"/>
    </row>
    <row r="12" spans="2:9" s="7" customFormat="1" ht="6" customHeight="1" x14ac:dyDescent="0.2">
      <c r="I12" s="6"/>
    </row>
    <row r="13" spans="2:9" s="7" customFormat="1" x14ac:dyDescent="0.25">
      <c r="B13" s="59" t="s">
        <v>30</v>
      </c>
      <c r="C13" s="59"/>
      <c r="D13" s="59"/>
      <c r="E13" s="59"/>
      <c r="F13" s="59"/>
      <c r="G13" s="59"/>
      <c r="H13" s="59"/>
      <c r="I13" s="59"/>
    </row>
    <row r="14" spans="2:9" s="7" customFormat="1" x14ac:dyDescent="0.25">
      <c r="B14" s="59"/>
      <c r="C14" s="59"/>
      <c r="D14" s="59"/>
      <c r="E14" s="59"/>
      <c r="F14" s="59"/>
      <c r="G14" s="59"/>
      <c r="H14" s="59"/>
      <c r="I14" s="59"/>
    </row>
    <row r="15" spans="2:9" s="7" customFormat="1" x14ac:dyDescent="0.25">
      <c r="B15" s="59"/>
      <c r="C15" s="59"/>
      <c r="D15" s="59"/>
      <c r="E15" s="59"/>
      <c r="F15" s="59"/>
      <c r="G15" s="59"/>
      <c r="H15" s="59"/>
      <c r="I15" s="59"/>
    </row>
    <row r="16" spans="2:9" s="7" customFormat="1" ht="6.95" customHeight="1" x14ac:dyDescent="0.2">
      <c r="I16" s="6"/>
    </row>
    <row r="17" spans="1:15" s="7" customFormat="1" ht="6.95" customHeight="1" x14ac:dyDescent="0.2">
      <c r="I17" s="6"/>
      <c r="O17" s="41"/>
    </row>
    <row r="18" spans="1:15" s="7" customFormat="1" ht="15.6" customHeight="1" x14ac:dyDescent="0.2">
      <c r="B18" s="8" t="s">
        <v>10</v>
      </c>
      <c r="C18" s="9"/>
      <c r="D18" s="9"/>
      <c r="E18" s="9"/>
      <c r="F18" s="9"/>
      <c r="G18" s="9"/>
      <c r="H18" s="9"/>
      <c r="I18" s="10"/>
      <c r="O18" s="41"/>
    </row>
    <row r="19" spans="1:15" s="7" customFormat="1" ht="6" customHeight="1" x14ac:dyDescent="0.2">
      <c r="I19" s="6"/>
      <c r="O19" s="42"/>
    </row>
    <row r="20" spans="1:15" s="7" customFormat="1" ht="27" customHeight="1" x14ac:dyDescent="0.35">
      <c r="B20" s="57" t="s">
        <v>2</v>
      </c>
      <c r="C20" s="57"/>
      <c r="D20" s="58" t="s">
        <v>21</v>
      </c>
      <c r="E20" s="58"/>
      <c r="F20" s="58"/>
      <c r="G20" s="17" t="s">
        <v>0</v>
      </c>
      <c r="H20" s="17" t="s">
        <v>1</v>
      </c>
    </row>
    <row r="21" spans="1:15" s="7" customFormat="1" x14ac:dyDescent="0.2">
      <c r="B21" s="18" t="s">
        <v>20</v>
      </c>
      <c r="D21" s="19" t="s">
        <v>15</v>
      </c>
      <c r="G21" s="20">
        <f>250000000/(H21*1000000)</f>
        <v>16.76892918648894</v>
      </c>
      <c r="H21" s="21">
        <f>250000*59.6341/1000000</f>
        <v>14.908524999999999</v>
      </c>
    </row>
    <row r="22" spans="1:15" s="7" customFormat="1" x14ac:dyDescent="0.2">
      <c r="B22" s="18" t="s">
        <v>26</v>
      </c>
      <c r="D22" s="19" t="s">
        <v>16</v>
      </c>
      <c r="G22" s="20">
        <f>625000000/(H22*1000000)</f>
        <v>20.413995835544849</v>
      </c>
      <c r="H22" s="21">
        <f>625000*48.986/1000000</f>
        <v>30.616250000000001</v>
      </c>
    </row>
    <row r="23" spans="1:15" s="7" customFormat="1" ht="6" customHeight="1" x14ac:dyDescent="0.2">
      <c r="B23" s="6"/>
      <c r="C23" s="6"/>
      <c r="D23" s="6"/>
      <c r="E23" s="6"/>
      <c r="F23" s="6"/>
      <c r="G23" s="6"/>
      <c r="H23" s="6"/>
      <c r="I23" s="6"/>
    </row>
    <row r="24" spans="1:15" s="7" customFormat="1" ht="6" customHeight="1" x14ac:dyDescent="0.2">
      <c r="B24" s="6"/>
      <c r="C24" s="6"/>
      <c r="D24" s="6"/>
      <c r="E24" s="6"/>
      <c r="F24" s="6"/>
      <c r="G24" s="6"/>
      <c r="H24" s="6"/>
      <c r="I24" s="6"/>
    </row>
    <row r="25" spans="1:15" s="7" customFormat="1" ht="13.5" x14ac:dyDescent="0.35">
      <c r="B25" s="58" t="s">
        <v>29</v>
      </c>
      <c r="C25" s="58"/>
      <c r="D25" s="58"/>
      <c r="E25" s="58"/>
      <c r="F25" s="52"/>
      <c r="G25" s="22"/>
    </row>
    <row r="26" spans="1:15" s="7" customFormat="1" ht="13.5" x14ac:dyDescent="0.35">
      <c r="B26" s="23" t="s">
        <v>9</v>
      </c>
      <c r="C26" s="43"/>
      <c r="D26" s="52"/>
      <c r="E26" s="23"/>
    </row>
    <row r="27" spans="1:15" s="7" customFormat="1" ht="13.5" x14ac:dyDescent="0.35">
      <c r="B27" s="17" t="s">
        <v>8</v>
      </c>
      <c r="C27" s="43" t="s">
        <v>20</v>
      </c>
      <c r="D27" s="49" t="s">
        <v>26</v>
      </c>
      <c r="E27" s="17" t="s">
        <v>22</v>
      </c>
      <c r="F27" s="24"/>
      <c r="L27" s="41"/>
    </row>
    <row r="28" spans="1:15" s="7" customFormat="1" x14ac:dyDescent="0.2">
      <c r="A28" s="25"/>
      <c r="B28" s="26">
        <v>16</v>
      </c>
      <c r="C28" s="28">
        <f t="shared" ref="C28:C52" si="0">+MAX((B28*$H$21-$G$21*$H$21)/B28,0)</f>
        <v>0</v>
      </c>
      <c r="D28" s="30">
        <f t="shared" ref="D28:D52" si="1">+MAX((B28*$H$22-$G$22*$H$22)/B28,0)</f>
        <v>0</v>
      </c>
      <c r="E28" s="30">
        <f t="shared" ref="E28:E52" si="2">+C28+D28</f>
        <v>0</v>
      </c>
      <c r="F28" s="31"/>
    </row>
    <row r="29" spans="1:15" x14ac:dyDescent="0.2">
      <c r="A29" s="25"/>
      <c r="B29" s="26">
        <v>17</v>
      </c>
      <c r="C29" s="28">
        <f t="shared" si="0"/>
        <v>0.20264264705882257</v>
      </c>
      <c r="D29" s="30">
        <f t="shared" si="1"/>
        <v>0</v>
      </c>
      <c r="E29" s="30">
        <f t="shared" si="2"/>
        <v>0.20264264705882257</v>
      </c>
      <c r="F29" s="31"/>
    </row>
    <row r="30" spans="1:15" x14ac:dyDescent="0.2">
      <c r="A30" s="25"/>
      <c r="B30" s="26">
        <v>18</v>
      </c>
      <c r="C30" s="28">
        <f t="shared" si="0"/>
        <v>1.0196361111111116</v>
      </c>
      <c r="D30" s="30">
        <f t="shared" si="1"/>
        <v>0</v>
      </c>
      <c r="E30" s="30">
        <f t="shared" si="2"/>
        <v>1.0196361111111116</v>
      </c>
      <c r="F30" s="31"/>
    </row>
    <row r="31" spans="1:15" x14ac:dyDescent="0.2">
      <c r="A31" s="25"/>
      <c r="B31" s="26">
        <v>19</v>
      </c>
      <c r="C31" s="28">
        <f t="shared" si="0"/>
        <v>1.7506302631578952</v>
      </c>
      <c r="D31" s="30">
        <f t="shared" si="1"/>
        <v>0</v>
      </c>
      <c r="E31" s="30">
        <f t="shared" si="2"/>
        <v>1.7506302631578952</v>
      </c>
      <c r="F31" s="31"/>
    </row>
    <row r="32" spans="1:15" x14ac:dyDescent="0.2">
      <c r="A32" s="25"/>
      <c r="B32" s="26">
        <v>20</v>
      </c>
      <c r="C32" s="28">
        <f t="shared" si="0"/>
        <v>2.408525</v>
      </c>
      <c r="D32" s="30">
        <f t="shared" si="1"/>
        <v>0</v>
      </c>
      <c r="E32" s="30">
        <f t="shared" si="2"/>
        <v>2.408525</v>
      </c>
      <c r="F32" s="31"/>
    </row>
    <row r="33" spans="1:6" x14ac:dyDescent="0.2">
      <c r="A33" s="25"/>
      <c r="B33" s="26">
        <v>21</v>
      </c>
      <c r="C33" s="28">
        <f t="shared" si="0"/>
        <v>3.0037630952380954</v>
      </c>
      <c r="D33" s="30">
        <f t="shared" si="1"/>
        <v>0.85434523809523655</v>
      </c>
      <c r="E33" s="30">
        <f t="shared" si="2"/>
        <v>3.8581083333333321</v>
      </c>
      <c r="F33" s="31"/>
    </row>
    <row r="34" spans="1:6" x14ac:dyDescent="0.2">
      <c r="A34" s="25"/>
      <c r="B34" s="26">
        <v>22</v>
      </c>
      <c r="C34" s="28">
        <f t="shared" si="0"/>
        <v>3.5448886363636363</v>
      </c>
      <c r="D34" s="30">
        <f t="shared" si="1"/>
        <v>2.2071590909090912</v>
      </c>
      <c r="E34" s="30">
        <f t="shared" si="2"/>
        <v>5.7520477272727275</v>
      </c>
      <c r="F34" s="31"/>
    </row>
    <row r="35" spans="1:6" x14ac:dyDescent="0.2">
      <c r="A35" s="25"/>
      <c r="B35" s="26">
        <v>23</v>
      </c>
      <c r="C35" s="28">
        <f t="shared" si="0"/>
        <v>4.0389597826086954</v>
      </c>
      <c r="D35" s="30">
        <f t="shared" si="1"/>
        <v>3.442336956521741</v>
      </c>
      <c r="E35" s="30">
        <f t="shared" si="2"/>
        <v>7.4812967391304364</v>
      </c>
      <c r="F35" s="31"/>
    </row>
    <row r="36" spans="1:6" x14ac:dyDescent="0.2">
      <c r="A36" s="25"/>
      <c r="B36" s="26">
        <v>24</v>
      </c>
      <c r="C36" s="28">
        <f t="shared" si="0"/>
        <v>4.4918583333333331</v>
      </c>
      <c r="D36" s="30">
        <f t="shared" si="1"/>
        <v>4.5745833333333321</v>
      </c>
      <c r="E36" s="30">
        <f t="shared" si="2"/>
        <v>9.0664416666666661</v>
      </c>
      <c r="F36" s="31"/>
    </row>
    <row r="37" spans="1:6" x14ac:dyDescent="0.2">
      <c r="A37" s="25"/>
      <c r="B37" s="26">
        <v>25</v>
      </c>
      <c r="C37" s="28">
        <f t="shared" si="0"/>
        <v>4.908525</v>
      </c>
      <c r="D37" s="30">
        <f t="shared" si="1"/>
        <v>5.61625</v>
      </c>
      <c r="E37" s="30">
        <f t="shared" si="2"/>
        <v>10.524775</v>
      </c>
      <c r="F37" s="31"/>
    </row>
    <row r="38" spans="1:6" x14ac:dyDescent="0.2">
      <c r="A38" s="25"/>
      <c r="B38" s="26">
        <v>26</v>
      </c>
      <c r="C38" s="28">
        <f t="shared" si="0"/>
        <v>5.2931403846153842</v>
      </c>
      <c r="D38" s="30">
        <f t="shared" si="1"/>
        <v>6.5777884615384625</v>
      </c>
      <c r="E38" s="30">
        <f t="shared" si="2"/>
        <v>11.870928846153847</v>
      </c>
      <c r="F38" s="31"/>
    </row>
    <row r="39" spans="1:6" x14ac:dyDescent="0.2">
      <c r="A39" s="25"/>
      <c r="B39" s="26">
        <v>27</v>
      </c>
      <c r="C39" s="28">
        <f t="shared" si="0"/>
        <v>5.6492657407407405</v>
      </c>
      <c r="D39" s="30">
        <f t="shared" si="1"/>
        <v>7.4681018518518547</v>
      </c>
      <c r="E39" s="30">
        <f t="shared" si="2"/>
        <v>13.117367592592595</v>
      </c>
      <c r="F39" s="31"/>
    </row>
    <row r="40" spans="1:6" x14ac:dyDescent="0.2">
      <c r="A40" s="25"/>
      <c r="B40" s="26">
        <v>28</v>
      </c>
      <c r="C40" s="28">
        <f t="shared" si="0"/>
        <v>5.9799535714285712</v>
      </c>
      <c r="D40" s="30">
        <f t="shared" si="1"/>
        <v>8.2948214285714279</v>
      </c>
      <c r="E40" s="30">
        <f t="shared" si="2"/>
        <v>14.274774999999998</v>
      </c>
      <c r="F40" s="31"/>
    </row>
    <row r="41" spans="1:6" x14ac:dyDescent="0.2">
      <c r="A41" s="25"/>
      <c r="B41" s="26">
        <v>29</v>
      </c>
      <c r="C41" s="28">
        <f t="shared" si="0"/>
        <v>6.2878353448275854</v>
      </c>
      <c r="D41" s="30">
        <f t="shared" si="1"/>
        <v>9.064525862068967</v>
      </c>
      <c r="E41" s="30">
        <f t="shared" si="2"/>
        <v>15.352361206896553</v>
      </c>
      <c r="F41" s="31"/>
    </row>
    <row r="42" spans="1:6" x14ac:dyDescent="0.2">
      <c r="A42" s="25"/>
      <c r="B42" s="26">
        <v>30</v>
      </c>
      <c r="C42" s="28">
        <f t="shared" si="0"/>
        <v>6.5751916666666661</v>
      </c>
      <c r="D42" s="30">
        <f t="shared" si="1"/>
        <v>9.7829166666666687</v>
      </c>
      <c r="E42" s="30">
        <f t="shared" si="2"/>
        <v>16.358108333333334</v>
      </c>
      <c r="F42" s="31"/>
    </row>
    <row r="43" spans="1:6" x14ac:dyDescent="0.2">
      <c r="A43" s="25"/>
      <c r="B43" s="26">
        <v>31</v>
      </c>
      <c r="C43" s="28">
        <f t="shared" si="0"/>
        <v>6.8440088709677411</v>
      </c>
      <c r="D43" s="30">
        <f t="shared" si="1"/>
        <v>10.454959677419355</v>
      </c>
      <c r="E43" s="30">
        <f t="shared" si="2"/>
        <v>17.298968548387094</v>
      </c>
      <c r="F43" s="31"/>
    </row>
    <row r="44" spans="1:6" x14ac:dyDescent="0.2">
      <c r="A44" s="25"/>
      <c r="B44" s="26">
        <v>32</v>
      </c>
      <c r="C44" s="28">
        <f t="shared" si="0"/>
        <v>7.0960249999999991</v>
      </c>
      <c r="D44" s="30">
        <f t="shared" si="1"/>
        <v>11.085000000000001</v>
      </c>
      <c r="E44" s="30">
        <f t="shared" si="2"/>
        <v>18.181024999999998</v>
      </c>
      <c r="F44" s="31"/>
    </row>
    <row r="45" spans="1:6" x14ac:dyDescent="0.2">
      <c r="A45" s="25"/>
      <c r="B45" s="26">
        <v>33</v>
      </c>
      <c r="C45" s="28">
        <f t="shared" si="0"/>
        <v>7.332767424242423</v>
      </c>
      <c r="D45" s="30">
        <f t="shared" si="1"/>
        <v>11.676856060606063</v>
      </c>
      <c r="E45" s="30">
        <f t="shared" si="2"/>
        <v>19.009623484848486</v>
      </c>
      <c r="F45" s="31"/>
    </row>
    <row r="46" spans="1:6" x14ac:dyDescent="0.2">
      <c r="A46" s="25"/>
      <c r="B46" s="26">
        <v>34</v>
      </c>
      <c r="C46" s="28">
        <f t="shared" si="0"/>
        <v>7.5555838235294104</v>
      </c>
      <c r="D46" s="30">
        <f t="shared" si="1"/>
        <v>12.233897058823532</v>
      </c>
      <c r="E46" s="30">
        <f t="shared" si="2"/>
        <v>19.78948088235294</v>
      </c>
      <c r="F46" s="31"/>
    </row>
    <row r="47" spans="1:6" x14ac:dyDescent="0.2">
      <c r="A47" s="25"/>
      <c r="B47" s="26">
        <v>35</v>
      </c>
      <c r="C47" s="28">
        <f t="shared" si="0"/>
        <v>7.7656678571428559</v>
      </c>
      <c r="D47" s="30">
        <f t="shared" si="1"/>
        <v>12.759107142857147</v>
      </c>
      <c r="E47" s="30">
        <f t="shared" si="2"/>
        <v>20.524775000000002</v>
      </c>
      <c r="F47" s="31"/>
    </row>
    <row r="48" spans="1:6" x14ac:dyDescent="0.2">
      <c r="A48" s="25"/>
      <c r="B48" s="26">
        <v>36</v>
      </c>
      <c r="C48" s="28">
        <f t="shared" si="0"/>
        <v>7.9640805555555563</v>
      </c>
      <c r="D48" s="30">
        <f t="shared" si="1"/>
        <v>13.255138888888887</v>
      </c>
      <c r="E48" s="30">
        <f t="shared" si="2"/>
        <v>21.219219444444441</v>
      </c>
      <c r="F48" s="31"/>
    </row>
    <row r="49" spans="1:10" x14ac:dyDescent="0.2">
      <c r="A49" s="25"/>
      <c r="B49" s="26">
        <v>37</v>
      </c>
      <c r="C49" s="28">
        <f t="shared" si="0"/>
        <v>8.151768243243243</v>
      </c>
      <c r="D49" s="30">
        <f t="shared" si="1"/>
        <v>13.724358108108108</v>
      </c>
      <c r="E49" s="30">
        <f t="shared" si="2"/>
        <v>21.876126351351353</v>
      </c>
      <c r="F49" s="31"/>
    </row>
    <row r="50" spans="1:10" x14ac:dyDescent="0.2">
      <c r="A50" s="25"/>
      <c r="B50" s="26">
        <v>38</v>
      </c>
      <c r="C50" s="28">
        <f t="shared" si="0"/>
        <v>8.3295776315789478</v>
      </c>
      <c r="D50" s="30">
        <f t="shared" si="1"/>
        <v>14.168881578947369</v>
      </c>
      <c r="E50" s="30">
        <f t="shared" si="2"/>
        <v>22.498459210526317</v>
      </c>
      <c r="F50" s="31"/>
    </row>
    <row r="51" spans="1:10" x14ac:dyDescent="0.2">
      <c r="A51" s="25"/>
      <c r="B51" s="26">
        <v>39</v>
      </c>
      <c r="C51" s="28">
        <f t="shared" si="0"/>
        <v>8.4982685897435886</v>
      </c>
      <c r="D51" s="30">
        <f t="shared" si="1"/>
        <v>14.590608974358975</v>
      </c>
      <c r="E51" s="30">
        <f t="shared" si="2"/>
        <v>23.088877564102564</v>
      </c>
      <c r="F51" s="31"/>
    </row>
    <row r="52" spans="1:10" x14ac:dyDescent="0.2">
      <c r="A52" s="25"/>
      <c r="B52" s="26">
        <v>40</v>
      </c>
      <c r="C52" s="28">
        <f t="shared" si="0"/>
        <v>8.6585250000000009</v>
      </c>
      <c r="D52" s="30">
        <f t="shared" si="1"/>
        <v>14.991250000000003</v>
      </c>
      <c r="E52" s="30">
        <f t="shared" si="2"/>
        <v>23.649775000000005</v>
      </c>
      <c r="F52" s="31"/>
    </row>
    <row r="53" spans="1:10" hidden="1" x14ac:dyDescent="0.2">
      <c r="A53" s="25"/>
      <c r="B53" s="26"/>
      <c r="C53" s="27"/>
      <c r="D53" s="27"/>
      <c r="E53" s="29"/>
      <c r="G53" s="26"/>
      <c r="H53" s="28"/>
      <c r="I53" s="30"/>
      <c r="J53" s="31"/>
    </row>
    <row r="54" spans="1:10" hidden="1" x14ac:dyDescent="0.2">
      <c r="A54" s="25"/>
      <c r="B54" s="32" t="s">
        <v>13</v>
      </c>
      <c r="C54" s="33"/>
      <c r="D54" s="33"/>
      <c r="E54" s="34"/>
      <c r="F54" s="44"/>
      <c r="G54" s="45"/>
      <c r="H54" s="46"/>
      <c r="I54" s="31"/>
    </row>
    <row r="55" spans="1:10" hidden="1" x14ac:dyDescent="0.2">
      <c r="A55" s="25"/>
      <c r="B55" s="35">
        <f>+G7</f>
        <v>0</v>
      </c>
      <c r="C55" s="36" t="e">
        <f>+MAX((B55*$H$21-$G$21*$H$21)/B55,0)</f>
        <v>#DIV/0!</v>
      </c>
      <c r="D55" s="37" t="e">
        <f>+MAX((B55*$H$22-$G$22*$H$22)/B55,0)</f>
        <v>#DIV/0!</v>
      </c>
      <c r="E55" s="37" t="e">
        <f>+C55+D55</f>
        <v>#DIV/0!</v>
      </c>
      <c r="F55" s="44"/>
      <c r="G55" s="45"/>
      <c r="H55" s="46"/>
      <c r="I55" s="31"/>
    </row>
    <row r="56" spans="1:10" hidden="1" x14ac:dyDescent="0.2">
      <c r="A56" s="25"/>
      <c r="B56" s="35">
        <f>+G8</f>
        <v>0</v>
      </c>
      <c r="C56" s="36" t="e">
        <f>+MAX((B56*$H$21-$G$21*$H$21)/B56,0)</f>
        <v>#DIV/0!</v>
      </c>
      <c r="D56" s="37" t="e">
        <f>+MAX((B56*$H$22-$G$22*$H$22)/B56,0)</f>
        <v>#DIV/0!</v>
      </c>
      <c r="E56" s="37" t="e">
        <f>+C56+D56</f>
        <v>#DIV/0!</v>
      </c>
      <c r="F56" s="30"/>
    </row>
    <row r="57" spans="1:10" ht="11.25" customHeight="1" x14ac:dyDescent="0.2">
      <c r="A57" s="25"/>
      <c r="B57" s="26"/>
      <c r="G57" s="26"/>
      <c r="H57" s="38"/>
      <c r="I57" s="27"/>
    </row>
    <row r="58" spans="1:10" ht="11.25" customHeight="1" x14ac:dyDescent="0.2">
      <c r="A58" s="25"/>
      <c r="B58" s="7" t="s">
        <v>18</v>
      </c>
      <c r="C58" s="7"/>
      <c r="D58" s="7"/>
      <c r="E58" s="7"/>
      <c r="F58" s="7"/>
      <c r="G58" s="7"/>
      <c r="H58" s="7"/>
      <c r="I58" s="7"/>
    </row>
    <row r="59" spans="1:10" ht="11.25" customHeight="1" x14ac:dyDescent="0.2">
      <c r="A59" s="25"/>
      <c r="B59" s="26"/>
      <c r="G59" s="26"/>
      <c r="H59" s="38"/>
      <c r="I59" s="27"/>
    </row>
    <row r="60" spans="1:10" x14ac:dyDescent="0.2">
      <c r="B60" s="39" t="s">
        <v>4</v>
      </c>
      <c r="G60" s="26"/>
    </row>
    <row r="61" spans="1:10" x14ac:dyDescent="0.2">
      <c r="B61" s="18"/>
      <c r="G61" s="26"/>
    </row>
    <row r="62" spans="1:10" x14ac:dyDescent="0.2">
      <c r="B62" s="18" t="s">
        <v>5</v>
      </c>
      <c r="G62" s="26"/>
    </row>
    <row r="63" spans="1:10" ht="15" x14ac:dyDescent="0.2">
      <c r="B63" s="40"/>
      <c r="G63" s="26"/>
    </row>
    <row r="64" spans="1:10" x14ac:dyDescent="0.2">
      <c r="B64" s="62" t="s">
        <v>3</v>
      </c>
      <c r="C64" s="60" t="s">
        <v>6</v>
      </c>
      <c r="D64" s="60"/>
      <c r="E64" s="60"/>
      <c r="F64" s="48"/>
      <c r="G64" s="26"/>
    </row>
    <row r="65" spans="2:9" ht="11.25" customHeight="1" x14ac:dyDescent="0.2">
      <c r="B65" s="62"/>
      <c r="C65" s="61" t="s">
        <v>7</v>
      </c>
      <c r="D65" s="61"/>
      <c r="E65" s="61"/>
      <c r="F65" s="47"/>
      <c r="G65" s="26"/>
    </row>
    <row r="66" spans="2:9" ht="15" x14ac:dyDescent="0.2">
      <c r="B66" s="40"/>
      <c r="G66" s="26"/>
    </row>
    <row r="67" spans="2:9" x14ac:dyDescent="0.2">
      <c r="B67" s="56" t="s">
        <v>31</v>
      </c>
      <c r="C67" s="56"/>
      <c r="D67" s="56"/>
      <c r="E67" s="56"/>
      <c r="F67" s="56"/>
      <c r="G67" s="56"/>
      <c r="H67" s="56"/>
      <c r="I67" s="56"/>
    </row>
    <row r="68" spans="2:9" x14ac:dyDescent="0.2">
      <c r="B68" s="56"/>
      <c r="C68" s="56"/>
      <c r="D68" s="56"/>
      <c r="E68" s="56"/>
      <c r="F68" s="56"/>
      <c r="G68" s="56"/>
      <c r="H68" s="56"/>
      <c r="I68" s="56"/>
    </row>
    <row r="69" spans="2:9" x14ac:dyDescent="0.2">
      <c r="B69" s="56"/>
      <c r="C69" s="56"/>
      <c r="D69" s="56"/>
      <c r="E69" s="56"/>
      <c r="F69" s="56"/>
      <c r="G69" s="56"/>
      <c r="H69" s="56"/>
      <c r="I69" s="56"/>
    </row>
    <row r="70" spans="2:9" x14ac:dyDescent="0.2">
      <c r="B70" s="56"/>
      <c r="C70" s="56"/>
      <c r="D70" s="56"/>
      <c r="E70" s="56"/>
      <c r="F70" s="56"/>
      <c r="G70" s="56"/>
      <c r="H70" s="56"/>
      <c r="I70" s="56"/>
    </row>
    <row r="71" spans="2:9" x14ac:dyDescent="0.2">
      <c r="B71" s="56"/>
      <c r="C71" s="56"/>
      <c r="D71" s="56"/>
      <c r="E71" s="56"/>
      <c r="F71" s="56"/>
      <c r="G71" s="56"/>
      <c r="H71" s="56"/>
      <c r="I71" s="56"/>
    </row>
    <row r="72" spans="2:9" x14ac:dyDescent="0.2">
      <c r="B72" s="56"/>
      <c r="C72" s="56"/>
      <c r="D72" s="56"/>
      <c r="E72" s="56"/>
      <c r="F72" s="56"/>
      <c r="G72" s="56"/>
      <c r="H72" s="56"/>
      <c r="I72" s="56"/>
    </row>
    <row r="73" spans="2:9" x14ac:dyDescent="0.2">
      <c r="B73" s="56"/>
      <c r="C73" s="56"/>
      <c r="D73" s="56"/>
      <c r="E73" s="56"/>
      <c r="F73" s="56"/>
      <c r="G73" s="56"/>
      <c r="H73" s="56"/>
      <c r="I73" s="56"/>
    </row>
    <row r="74" spans="2:9" x14ac:dyDescent="0.2">
      <c r="B74" s="56"/>
      <c r="C74" s="56"/>
      <c r="D74" s="56"/>
      <c r="E74" s="56"/>
      <c r="F74" s="56"/>
      <c r="G74" s="56"/>
      <c r="H74" s="56"/>
      <c r="I74" s="56"/>
    </row>
  </sheetData>
  <sheetProtection algorithmName="SHA-512" hashValue="PwF0Zl+Mo+9Rlqi4Wvj0lPGcaZx7tEUR3sLlBmWdhjlvgJR5w+u51ij2WsMd9c/NaerpLthFuwQf7mHQsUfhsw==" saltValue="STQks3kzrwtDSKbCYkqbmQ==" spinCount="100000" sheet="1" objects="1" scenarios="1"/>
  <mergeCells count="9">
    <mergeCell ref="B2:I2"/>
    <mergeCell ref="B67:I74"/>
    <mergeCell ref="B20:C20"/>
    <mergeCell ref="D20:F20"/>
    <mergeCell ref="B13:I15"/>
    <mergeCell ref="C64:E64"/>
    <mergeCell ref="C65:E65"/>
    <mergeCell ref="B64:B65"/>
    <mergeCell ref="B25:E25"/>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3A9E-10AD-40BA-A1C4-33313F048375}">
  <dimension ref="B2:O14"/>
  <sheetViews>
    <sheetView showGridLines="0" zoomScale="160" zoomScaleNormal="160" workbookViewId="0">
      <selection activeCell="G17" sqref="G17"/>
    </sheetView>
  </sheetViews>
  <sheetFormatPr defaultRowHeight="12.75" x14ac:dyDescent="0.2"/>
  <cols>
    <col min="1" max="1" width="1.7109375" style="3" customWidth="1"/>
    <col min="2" max="16384" width="9.140625" style="3"/>
  </cols>
  <sheetData>
    <row r="2" spans="2:15" x14ac:dyDescent="0.2">
      <c r="B2" s="63" t="s">
        <v>17</v>
      </c>
      <c r="C2" s="63"/>
      <c r="D2" s="63"/>
      <c r="E2" s="63"/>
      <c r="F2" s="2"/>
      <c r="G2" s="2"/>
      <c r="H2" s="2"/>
      <c r="I2" s="2"/>
      <c r="J2" s="2"/>
      <c r="K2" s="2"/>
      <c r="L2" s="2"/>
      <c r="M2" s="2"/>
      <c r="N2" s="2"/>
      <c r="O2" s="2"/>
    </row>
    <row r="3" spans="2:15" x14ac:dyDescent="0.2">
      <c r="B3" s="4"/>
      <c r="C3" s="4"/>
      <c r="D3" s="4"/>
      <c r="E3" s="4"/>
      <c r="F3" s="2"/>
      <c r="G3" s="2"/>
      <c r="H3" s="2"/>
      <c r="I3" s="2"/>
      <c r="J3" s="2"/>
      <c r="K3" s="2"/>
      <c r="L3" s="2"/>
      <c r="M3" s="2"/>
      <c r="N3" s="2"/>
      <c r="O3" s="2"/>
    </row>
    <row r="4" spans="2:15" x14ac:dyDescent="0.2">
      <c r="B4" s="64" t="s">
        <v>28</v>
      </c>
      <c r="C4" s="64"/>
      <c r="D4" s="64"/>
      <c r="E4" s="64"/>
      <c r="F4" s="64"/>
      <c r="G4" s="64"/>
      <c r="H4" s="64"/>
      <c r="I4" s="64"/>
      <c r="J4" s="64"/>
      <c r="K4" s="64"/>
      <c r="L4" s="64"/>
      <c r="M4" s="64"/>
      <c r="N4" s="2"/>
      <c r="O4" s="2"/>
    </row>
    <row r="5" spans="2:15" x14ac:dyDescent="0.2">
      <c r="B5" s="64"/>
      <c r="C5" s="64"/>
      <c r="D5" s="64"/>
      <c r="E5" s="64"/>
      <c r="F5" s="64"/>
      <c r="G5" s="64"/>
      <c r="H5" s="64"/>
      <c r="I5" s="64"/>
      <c r="J5" s="64"/>
      <c r="K5" s="64"/>
      <c r="L5" s="64"/>
      <c r="M5" s="64"/>
      <c r="N5" s="2"/>
      <c r="O5" s="2"/>
    </row>
    <row r="6" spans="2:15" x14ac:dyDescent="0.2">
      <c r="B6" s="64"/>
      <c r="C6" s="64"/>
      <c r="D6" s="64"/>
      <c r="E6" s="64"/>
      <c r="F6" s="64"/>
      <c r="G6" s="64"/>
      <c r="H6" s="64"/>
      <c r="I6" s="64"/>
      <c r="J6" s="64"/>
      <c r="K6" s="64"/>
      <c r="L6" s="64"/>
      <c r="M6" s="64"/>
      <c r="N6" s="2"/>
      <c r="O6" s="2"/>
    </row>
    <row r="7" spans="2:15" x14ac:dyDescent="0.2">
      <c r="B7" s="64"/>
      <c r="C7" s="64"/>
      <c r="D7" s="64"/>
      <c r="E7" s="64"/>
      <c r="F7" s="64"/>
      <c r="G7" s="64"/>
      <c r="H7" s="64"/>
      <c r="I7" s="64"/>
      <c r="J7" s="64"/>
      <c r="K7" s="64"/>
      <c r="L7" s="64"/>
      <c r="M7" s="64"/>
      <c r="N7" s="2"/>
      <c r="O7" s="2"/>
    </row>
    <row r="8" spans="2:15" x14ac:dyDescent="0.2">
      <c r="B8" s="64"/>
      <c r="C8" s="64"/>
      <c r="D8" s="64"/>
      <c r="E8" s="64"/>
      <c r="F8" s="64"/>
      <c r="G8" s="64"/>
      <c r="H8" s="64"/>
      <c r="I8" s="64"/>
      <c r="J8" s="64"/>
      <c r="K8" s="64"/>
      <c r="L8" s="64"/>
      <c r="M8" s="64"/>
      <c r="N8" s="2"/>
      <c r="O8" s="2"/>
    </row>
    <row r="9" spans="2:15" x14ac:dyDescent="0.2">
      <c r="B9" s="64"/>
      <c r="C9" s="64"/>
      <c r="D9" s="64"/>
      <c r="E9" s="64"/>
      <c r="F9" s="64"/>
      <c r="G9" s="64"/>
      <c r="H9" s="64"/>
      <c r="I9" s="64"/>
      <c r="J9" s="64"/>
      <c r="K9" s="64"/>
      <c r="L9" s="64"/>
      <c r="M9" s="64"/>
      <c r="N9" s="2"/>
      <c r="O9" s="2"/>
    </row>
    <row r="10" spans="2:15" x14ac:dyDescent="0.2">
      <c r="B10" s="64"/>
      <c r="C10" s="64"/>
      <c r="D10" s="64"/>
      <c r="E10" s="64"/>
      <c r="F10" s="64"/>
      <c r="G10" s="64"/>
      <c r="H10" s="64"/>
      <c r="I10" s="64"/>
      <c r="J10" s="64"/>
      <c r="K10" s="64"/>
      <c r="L10" s="64"/>
      <c r="M10" s="64"/>
      <c r="N10" s="2"/>
      <c r="O10" s="2"/>
    </row>
    <row r="11" spans="2:15" x14ac:dyDescent="0.2">
      <c r="B11" s="64"/>
      <c r="C11" s="64"/>
      <c r="D11" s="64"/>
      <c r="E11" s="64"/>
      <c r="F11" s="64"/>
      <c r="G11" s="64"/>
      <c r="H11" s="64"/>
      <c r="I11" s="64"/>
      <c r="J11" s="64"/>
      <c r="K11" s="64"/>
      <c r="L11" s="64"/>
      <c r="M11" s="64"/>
    </row>
    <row r="12" spans="2:15" x14ac:dyDescent="0.2">
      <c r="B12" s="64"/>
      <c r="C12" s="64"/>
      <c r="D12" s="64"/>
      <c r="E12" s="64"/>
      <c r="F12" s="64"/>
      <c r="G12" s="64"/>
      <c r="H12" s="64"/>
      <c r="I12" s="64"/>
      <c r="J12" s="64"/>
      <c r="K12" s="64"/>
      <c r="L12" s="64"/>
      <c r="M12" s="64"/>
    </row>
    <row r="13" spans="2:15" x14ac:dyDescent="0.2">
      <c r="B13" s="64"/>
      <c r="C13" s="64"/>
      <c r="D13" s="64"/>
      <c r="E13" s="64"/>
      <c r="F13" s="64"/>
      <c r="G13" s="64"/>
      <c r="H13" s="64"/>
      <c r="I13" s="64"/>
      <c r="J13" s="64"/>
      <c r="K13" s="64"/>
      <c r="L13" s="64"/>
      <c r="M13" s="64"/>
    </row>
    <row r="14" spans="2:15" x14ac:dyDescent="0.2">
      <c r="B14" s="5"/>
      <c r="C14" s="5"/>
      <c r="D14" s="5"/>
      <c r="E14" s="5"/>
      <c r="F14" s="5"/>
      <c r="G14" s="5"/>
      <c r="H14" s="5"/>
      <c r="I14" s="5"/>
      <c r="J14" s="5"/>
      <c r="K14" s="5"/>
      <c r="L14" s="5"/>
      <c r="M14" s="5"/>
    </row>
  </sheetData>
  <sheetProtection algorithmName="SHA-512" hashValue="Th5ut+DreH5/GzMKrWo3F2yT8M5Jbw2KUUDKVjcJf9yy57bqXC0Gj/9G6odtS2AX2E4G1zCeW1F+RzhzmnjUiQ==" saltValue="YHex7XQkVtQvUiswHL0Mvw==" spinCount="100000" sheet="1" objects="1" scenarios="1"/>
  <mergeCells count="2">
    <mergeCell ref="B2:E2"/>
    <mergeCell ref="B4:M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Convertible Debt Dilution</vt:lpstr>
      <vt:lpstr>Legal Disclaimer</vt:lpstr>
      <vt:lpstr>'Convertible Debt Dilution'!Print_Area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Hannon</dc:creator>
  <cp:lastModifiedBy>Mike Hannon</cp:lastModifiedBy>
  <cp:lastPrinted>2020-05-18T03:09:22Z</cp:lastPrinted>
  <dcterms:created xsi:type="dcterms:W3CDTF">2019-10-28T17:16:19Z</dcterms:created>
  <dcterms:modified xsi:type="dcterms:W3CDTF">2020-05-18T03:13:29Z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