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Group Development\Comms\Digital Comms\Website\Q4 website\Content\2026\Sustainability\"/>
    </mc:Choice>
  </mc:AlternateContent>
  <xr:revisionPtr revIDLastSave="0" documentId="14_{A97AF43D-40CB-484A-BB95-078B37015D41}" xr6:coauthVersionLast="47" xr6:coauthVersionMax="47" xr10:uidLastSave="{00000000-0000-0000-0000-000000000000}"/>
  <bookViews>
    <workbookView xWindow="28680" yWindow="-120" windowWidth="29040" windowHeight="15720" xr2:uid="{3BDD6737-22C0-4836-84B7-111FEDC225BE}"/>
  </bookViews>
  <sheets>
    <sheet name="Key Metrics" sheetId="1" r:id="rId1"/>
    <sheet name="Our Planet" sheetId="2" r:id="rId2"/>
    <sheet name="Scope 3" sheetId="5" r:id="rId3"/>
    <sheet name="Our People" sheetId="3" r:id="rId4"/>
    <sheet name="Our Products" sheetId="4" r:id="rId5"/>
  </sheets>
  <definedNames>
    <definedName name="_xlnm.Print_Area" localSheetId="0">'Key Metrics'!$B$1:$M$52</definedName>
    <definedName name="_xlnm.Print_Area" localSheetId="3">'Our People'!$B$1:$H$54</definedName>
    <definedName name="_xlnm.Print_Area" localSheetId="1">'Our Planet'!$B$1:$N$44</definedName>
    <definedName name="_xlnm.Print_Area" localSheetId="4">'Our Products'!$B$1:$K$22</definedName>
    <definedName name="_xlnm.Print_Area" localSheetId="2">'Scope 3'!$B$1:$J$41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G32" i="2"/>
  <c r="H32" i="2"/>
  <c r="E32" i="2"/>
  <c r="F17" i="3" l="1"/>
  <c r="F15" i="3"/>
  <c r="F14" i="3"/>
  <c r="H40" i="3" l="1"/>
  <c r="H38" i="3"/>
  <c r="H36" i="3"/>
  <c r="H34" i="3"/>
  <c r="H30" i="3"/>
  <c r="H28" i="3"/>
  <c r="H24" i="3"/>
  <c r="H22" i="3"/>
  <c r="H18" i="3"/>
  <c r="H16" i="3"/>
  <c r="H36" i="5" l="1"/>
  <c r="H15" i="5" s="1"/>
  <c r="H17" i="5" l="1"/>
  <c r="H19" i="5"/>
  <c r="H23" i="5"/>
  <c r="H7" i="5"/>
  <c r="H25" i="5"/>
  <c r="H27" i="5"/>
  <c r="H29" i="5"/>
  <c r="H9" i="5"/>
  <c r="H11" i="5"/>
  <c r="H13" i="5"/>
  <c r="H37" i="5" l="1"/>
  <c r="N18" i="2" l="1"/>
  <c r="N9" i="2"/>
  <c r="N11" i="2" s="1"/>
  <c r="H18" i="2"/>
  <c r="H20" i="2" s="1"/>
  <c r="H9" i="2"/>
  <c r="H11" i="2" s="1"/>
  <c r="E9" i="2"/>
  <c r="G34" i="3"/>
  <c r="F36" i="5"/>
  <c r="G22" i="3"/>
  <c r="G28" i="3"/>
  <c r="G38" i="3"/>
  <c r="G40" i="3"/>
  <c r="G36" i="3"/>
  <c r="G30" i="3"/>
  <c r="G24" i="3"/>
  <c r="G18" i="3"/>
  <c r="G16" i="3"/>
  <c r="M18" i="2"/>
  <c r="G18" i="2"/>
  <c r="G20" i="2" s="1"/>
  <c r="M9" i="2"/>
  <c r="M11" i="2" s="1"/>
  <c r="G9" i="2"/>
  <c r="G11" i="2" s="1"/>
  <c r="N20" i="2" l="1"/>
  <c r="M20" i="2"/>
  <c r="D36" i="2"/>
  <c r="D36" i="5" l="1"/>
  <c r="F13" i="5"/>
  <c r="D19" i="5" l="1"/>
  <c r="D7" i="5"/>
  <c r="F19" i="5"/>
  <c r="F17" i="5"/>
  <c r="F15" i="5"/>
  <c r="F29" i="5"/>
  <c r="F27" i="5"/>
  <c r="F25" i="5"/>
  <c r="F11" i="5"/>
  <c r="F9" i="5"/>
  <c r="F7" i="5"/>
  <c r="F23" i="5"/>
  <c r="D15" i="5"/>
  <c r="D13" i="5"/>
  <c r="D23" i="5"/>
  <c r="D27" i="5"/>
  <c r="D11" i="5"/>
  <c r="D29" i="5"/>
  <c r="D25" i="5"/>
  <c r="D9" i="5"/>
  <c r="D17" i="5"/>
  <c r="F37" i="5" l="1"/>
  <c r="D37" i="5"/>
  <c r="E40" i="3" l="1"/>
  <c r="E38" i="3"/>
  <c r="E36" i="3"/>
  <c r="E34" i="3"/>
  <c r="E30" i="3"/>
  <c r="E28" i="3"/>
  <c r="E24" i="3"/>
  <c r="E22" i="3"/>
  <c r="E18" i="3"/>
  <c r="E16" i="3"/>
  <c r="L9" i="2" l="1"/>
  <c r="L11" i="2" s="1"/>
  <c r="D18" i="2"/>
  <c r="F18" i="2"/>
  <c r="J18" i="2"/>
  <c r="E18" i="2"/>
  <c r="L18" i="2"/>
  <c r="K18" i="2"/>
  <c r="F20" i="2"/>
  <c r="J9" i="2"/>
  <c r="D21" i="2"/>
  <c r="K9" i="2"/>
  <c r="N32" i="2" l="1"/>
  <c r="F21" i="2"/>
  <c r="L20" i="2"/>
  <c r="E21" i="2"/>
  <c r="F40" i="3"/>
  <c r="F38" i="3"/>
  <c r="F36" i="3"/>
  <c r="F34" i="3"/>
  <c r="F30" i="3"/>
  <c r="F28" i="3"/>
  <c r="F24" i="3"/>
  <c r="F22" i="3"/>
  <c r="F18" i="3"/>
  <c r="F16" i="3"/>
  <c r="F9" i="2" l="1"/>
  <c r="F11" i="2" s="1"/>
  <c r="D9" i="2"/>
  <c r="D40" i="3" l="1"/>
  <c r="D38" i="3"/>
  <c r="D36" i="3"/>
  <c r="D34" i="3"/>
  <c r="D30" i="3"/>
  <c r="D28" i="3"/>
  <c r="D24" i="3"/>
  <c r="D22" i="3"/>
  <c r="D18" i="3"/>
  <c r="D16" i="3"/>
</calcChain>
</file>

<file path=xl/sharedStrings.xml><?xml version="1.0" encoding="utf-8"?>
<sst xmlns="http://schemas.openxmlformats.org/spreadsheetml/2006/main" count="354" uniqueCount="140">
  <si>
    <t>OUR PLANET</t>
  </si>
  <si>
    <t>OUR PEOPLE</t>
  </si>
  <si>
    <t>OUR PRODUCTS</t>
  </si>
  <si>
    <t xml:space="preserve">Our Planet </t>
  </si>
  <si>
    <r>
      <t>Carbon emissions</t>
    </r>
    <r>
      <rPr>
        <b/>
        <vertAlign val="superscript"/>
        <sz val="12"/>
        <color theme="1"/>
        <rFont val="Calibri"/>
        <family val="2"/>
        <scheme val="minor"/>
      </rPr>
      <t>(1)</t>
    </r>
  </si>
  <si>
    <t>Unit of measure</t>
  </si>
  <si>
    <r>
      <t>Total emissions</t>
    </r>
    <r>
      <rPr>
        <b/>
        <vertAlign val="superscript"/>
        <sz val="12"/>
        <color theme="1"/>
        <rFont val="Calibri"/>
        <family val="2"/>
        <scheme val="minor"/>
      </rPr>
      <t>(2)</t>
    </r>
  </si>
  <si>
    <r>
      <t>Like-for-like emissions</t>
    </r>
    <r>
      <rPr>
        <b/>
        <vertAlign val="superscript"/>
        <sz val="12"/>
        <color theme="1"/>
        <rFont val="Calibri"/>
        <family val="2"/>
        <scheme val="minor"/>
      </rPr>
      <t>(2)</t>
    </r>
  </si>
  <si>
    <t>Location-based</t>
  </si>
  <si>
    <t>CY2021</t>
  </si>
  <si>
    <t>CY2022</t>
  </si>
  <si>
    <t>CY2023</t>
  </si>
  <si>
    <t>CY2024</t>
  </si>
  <si>
    <t>Scope 1</t>
  </si>
  <si>
    <r>
      <t>tonne CO</t>
    </r>
    <r>
      <rPr>
        <i/>
        <vertAlign val="subscript"/>
        <sz val="11"/>
        <color theme="1"/>
        <rFont val="Calibri"/>
        <family val="2"/>
        <scheme val="minor"/>
      </rPr>
      <t>2</t>
    </r>
    <r>
      <rPr>
        <i/>
        <sz val="11"/>
        <color theme="1"/>
        <rFont val="Calibri"/>
        <family val="2"/>
        <scheme val="minor"/>
      </rPr>
      <t>e</t>
    </r>
  </si>
  <si>
    <t>Scope 2</t>
  </si>
  <si>
    <r>
      <t>Total Scope 1 &amp; 2</t>
    </r>
    <r>
      <rPr>
        <vertAlign val="superscript"/>
        <sz val="11"/>
        <color theme="1"/>
        <rFont val="Calibri"/>
        <family val="2"/>
        <scheme val="minor"/>
      </rPr>
      <t>(3)</t>
    </r>
  </si>
  <si>
    <r>
      <t>Scope 3</t>
    </r>
    <r>
      <rPr>
        <vertAlign val="superscript"/>
        <sz val="11"/>
        <color theme="1"/>
        <rFont val="Calibri"/>
        <family val="2"/>
        <scheme val="minor"/>
      </rPr>
      <t>(3)</t>
    </r>
  </si>
  <si>
    <t xml:space="preserve">Total emissions </t>
  </si>
  <si>
    <r>
      <t>Carbon intensity</t>
    </r>
    <r>
      <rPr>
        <vertAlign val="superscript"/>
        <sz val="11"/>
        <color theme="1"/>
        <rFont val="Calibri"/>
        <family val="2"/>
        <scheme val="minor"/>
      </rPr>
      <t>(4)</t>
    </r>
  </si>
  <si>
    <r>
      <t>tonne CO</t>
    </r>
    <r>
      <rPr>
        <i/>
        <vertAlign val="subscript"/>
        <sz val="11"/>
        <color theme="1"/>
        <rFont val="Calibri"/>
        <family val="2"/>
        <scheme val="minor"/>
      </rPr>
      <t>2</t>
    </r>
    <r>
      <rPr>
        <i/>
        <sz val="11"/>
        <color theme="1"/>
        <rFont val="Calibri"/>
        <family val="2"/>
        <scheme val="minor"/>
      </rPr>
      <t>e / £m revenue</t>
    </r>
  </si>
  <si>
    <r>
      <t>Group revenue</t>
    </r>
    <r>
      <rPr>
        <vertAlign val="superscript"/>
        <sz val="11"/>
        <color theme="1"/>
        <rFont val="Calibri"/>
        <family val="2"/>
        <scheme val="minor"/>
      </rPr>
      <t>(4)</t>
    </r>
  </si>
  <si>
    <t>£m</t>
  </si>
  <si>
    <t>Market-based</t>
  </si>
  <si>
    <t>Percentage</t>
  </si>
  <si>
    <t>n/a</t>
  </si>
  <si>
    <t>Energy consumption</t>
  </si>
  <si>
    <t>Total energy consumption</t>
  </si>
  <si>
    <t>kWh</t>
  </si>
  <si>
    <t>Energy intensity</t>
  </si>
  <si>
    <t>kWh / £m revenue</t>
  </si>
  <si>
    <t>UK based energy consumption</t>
  </si>
  <si>
    <t xml:space="preserve">kWh </t>
  </si>
  <si>
    <t>Net zero KPIs</t>
  </si>
  <si>
    <t>Carbon reduction - Scope 1&amp;2 absolute</t>
  </si>
  <si>
    <t>% electricity from renewable/clean sources</t>
  </si>
  <si>
    <t>EV/hybrid / total company vehicles</t>
  </si>
  <si>
    <t>Sites with ISO 14001 accreditation</t>
  </si>
  <si>
    <t>Notes:</t>
  </si>
  <si>
    <t>(2) The "Total emissions" columns include companies owned by the Group during the period, excluding the divested companies Acal BFi (disposed January 2022) and Vertec South Africa (disposed March 2022). The "Like-for-like emissions" columns include the assumed impact of emissions from companies acquired since 2021. In accordance with GHG Protocol guidance, historic emissions for these companies are assumed to be the same in prior years as in the year of acquisition.</t>
  </si>
  <si>
    <t>(4) Carbon intensity is calculated by dividing the Group's total Scope 1 &amp; 2 emissions by the Group's total revenue in the period.</t>
  </si>
  <si>
    <r>
      <t>Scope 3 Carbon emissions</t>
    </r>
    <r>
      <rPr>
        <b/>
        <vertAlign val="superscript"/>
        <sz val="12"/>
        <color theme="1"/>
        <rFont val="Calibri"/>
        <family val="2"/>
        <scheme val="minor"/>
      </rPr>
      <t>(2)</t>
    </r>
  </si>
  <si>
    <t>Description and Comments</t>
  </si>
  <si>
    <t>1. Purchased goods and services</t>
  </si>
  <si>
    <t>Extraction, production and transportation of goods and services purchased.</t>
  </si>
  <si>
    <t xml:space="preserve">    as % of Scope 3 total</t>
  </si>
  <si>
    <t>2. Capital goods</t>
  </si>
  <si>
    <t>Extraction, production and transportation of capital goods purchased. Where this is not readily separable from other expenditure, items are reported under 3.1.</t>
  </si>
  <si>
    <t>3. Fuel- and energy-related activities</t>
  </si>
  <si>
    <t>Extraction, production and transportation of purchased fuels and energy that are note already accounted for in Scope 1 &amp; 2.</t>
  </si>
  <si>
    <t>4. Upstream transportation and distribution</t>
  </si>
  <si>
    <t>Transportation and distribution products and services purchased.</t>
  </si>
  <si>
    <t>5. Waste generated in operations</t>
  </si>
  <si>
    <t>Disposal and treatment of waste generated in operations.</t>
  </si>
  <si>
    <t>6. Business travel</t>
  </si>
  <si>
    <t>Business travel in employee-owned cars, hire cars, flights, taxis, rail journeys and ferries.</t>
  </si>
  <si>
    <t>7. Employee commuting</t>
  </si>
  <si>
    <t>Transportation of employees between their homes and workplaces.</t>
  </si>
  <si>
    <t>8. Upstream leased assets</t>
  </si>
  <si>
    <t>N/A</t>
  </si>
  <si>
    <t>The Group does not operate any leased assets that are not already included in Scope 1 &amp; 2.</t>
  </si>
  <si>
    <t>9. Downstream transportation and distribution</t>
  </si>
  <si>
    <t>Transportation emissions of lorry, sea, air and rail freight purchased by customers.</t>
  </si>
  <si>
    <t>10. Processing of sold products</t>
  </si>
  <si>
    <t>Processing of intermediate products sold by downstream companies.</t>
  </si>
  <si>
    <t>11. Use of sold products</t>
  </si>
  <si>
    <t>End-use of goods and services sold.</t>
  </si>
  <si>
    <t>12. End-of-life treatment of sold products</t>
  </si>
  <si>
    <t>Waste disposal and treatment of products sold.</t>
  </si>
  <si>
    <t>13. Downstream leased assets</t>
  </si>
  <si>
    <t>The group does not have assets leased to other entities.</t>
  </si>
  <si>
    <t>14. Franchises</t>
  </si>
  <si>
    <t>The Group does not have franchises.</t>
  </si>
  <si>
    <t>15. Investments</t>
  </si>
  <si>
    <t>The Group is not involved in financial investments.</t>
  </si>
  <si>
    <t>(1) The emission and energy consumption data is collated on calendar year basis, ending on 31 December. Emission data is reported in accordance with the UK Government's Environmental Reporting Guidelines and the GHG Protocol Corporate Reporting Standard. The operational control approach has been used.</t>
  </si>
  <si>
    <t>(2) Emissions figures are expressed on a "like-for-like" basis, including the assumed impact of emissions from companies acquired since 2023. In accordance with GHG Protocol guidance, historic emissions for these companiesare deemed to be the same in prior years as in the year of acquisition. This figure is the same as that submitted to SBTi during our target validation process.</t>
  </si>
  <si>
    <t xml:space="preserve">Our People </t>
  </si>
  <si>
    <t>Health &amp; Safety</t>
  </si>
  <si>
    <t>FY2022</t>
  </si>
  <si>
    <t>FY2023</t>
  </si>
  <si>
    <t>FY2024</t>
  </si>
  <si>
    <t>FY2025</t>
  </si>
  <si>
    <r>
      <t>Lost time incidents (LTIs)</t>
    </r>
    <r>
      <rPr>
        <vertAlign val="superscript"/>
        <sz val="11"/>
        <color theme="1"/>
        <rFont val="Calibri"/>
        <family val="2"/>
        <scheme val="minor"/>
      </rPr>
      <t>(1)</t>
    </r>
  </si>
  <si>
    <t>Number</t>
  </si>
  <si>
    <r>
      <t>Average head count</t>
    </r>
    <r>
      <rPr>
        <vertAlign val="superscript"/>
        <sz val="11"/>
        <color theme="1"/>
        <rFont val="Calibri"/>
        <family val="2"/>
        <scheme val="minor"/>
      </rPr>
      <t>(2)</t>
    </r>
  </si>
  <si>
    <r>
      <t>Lost time incident frequency rate (LTIFR)</t>
    </r>
    <r>
      <rPr>
        <vertAlign val="superscript"/>
        <sz val="11"/>
        <color theme="1"/>
        <rFont val="Calibri"/>
        <family val="2"/>
        <scheme val="minor"/>
      </rPr>
      <t>(3)</t>
    </r>
  </si>
  <si>
    <t>Fatalities</t>
  </si>
  <si>
    <t>Occurrences of reportable spills</t>
  </si>
  <si>
    <t>Fines relating to health &amp; safety breaches</t>
  </si>
  <si>
    <t>Value</t>
  </si>
  <si>
    <t>Diversity</t>
  </si>
  <si>
    <t>Female</t>
  </si>
  <si>
    <t xml:space="preserve">    as % of Group workforce</t>
  </si>
  <si>
    <t>Male</t>
  </si>
  <si>
    <t xml:space="preserve">   as % of Group workforce</t>
  </si>
  <si>
    <r>
      <t>Operational management</t>
    </r>
    <r>
      <rPr>
        <b/>
        <vertAlign val="superscript"/>
        <sz val="11"/>
        <color theme="1"/>
        <rFont val="Calibri"/>
        <family val="2"/>
        <scheme val="minor"/>
      </rPr>
      <t>(4)</t>
    </r>
  </si>
  <si>
    <t xml:space="preserve">   as % of operational management</t>
  </si>
  <si>
    <r>
      <t>Senior management</t>
    </r>
    <r>
      <rPr>
        <b/>
        <vertAlign val="superscript"/>
        <sz val="11"/>
        <color theme="1"/>
        <rFont val="Calibri"/>
        <family val="2"/>
        <scheme val="minor"/>
      </rPr>
      <t>(5)</t>
    </r>
  </si>
  <si>
    <t xml:space="preserve">   as % of senior management</t>
  </si>
  <si>
    <t>Board of directors</t>
  </si>
  <si>
    <t xml:space="preserve">   as % of the Board</t>
  </si>
  <si>
    <t>Ethnic minority</t>
  </si>
  <si>
    <t>White</t>
  </si>
  <si>
    <t>Other KPIs</t>
  </si>
  <si>
    <r>
      <t>ISO 45001 accreditation</t>
    </r>
    <r>
      <rPr>
        <vertAlign val="superscript"/>
        <sz val="11"/>
        <color theme="1"/>
        <rFont val="Calibri"/>
        <family val="2"/>
        <scheme val="minor"/>
      </rPr>
      <t>(6)</t>
    </r>
  </si>
  <si>
    <t>%</t>
  </si>
  <si>
    <t>(1) LTI, or lost time incident, is defined as a work-related incident resulting in the employee being unable to return to work the following day. Previously, our definition was any incident which resulted in five or more days lost. Prior year figures have been restated for this change in policy.</t>
  </si>
  <si>
    <t>(2) Reported head count includes all full-time and part-time employees and contractors.</t>
  </si>
  <si>
    <t>(3) Lost time incident frequency rate or LTIFR is the number of LTI divided by the total work hours in the reported period, multiplied by 100,000 hours (representing the estimated number of working hours in an employee's work lifetime).</t>
  </si>
  <si>
    <t>(4) Operational management is defined as divisional management at Group level and the most senior managers in the Group's operating businesses.</t>
  </si>
  <si>
    <t>(5) Senior management is defined as the Group Management Committee and its direct reports.</t>
  </si>
  <si>
    <t>(6) Measured as the percentage of the Group's employees that work in the operating businesses that have achieved ISO 45001 Occupational Health &amp; Safety Management System accreditation.</t>
  </si>
  <si>
    <t>Our Products</t>
  </si>
  <si>
    <t>Product sustainability</t>
  </si>
  <si>
    <t>FY2019</t>
  </si>
  <si>
    <t>FY2020</t>
  </si>
  <si>
    <t>FY2021</t>
  </si>
  <si>
    <r>
      <t>Percentage of Group revenue generated from UN SDGs aligned activities</t>
    </r>
    <r>
      <rPr>
        <vertAlign val="superscript"/>
        <sz val="11"/>
        <color theme="1"/>
        <rFont val="Calibri"/>
        <family val="2"/>
        <scheme val="minor"/>
      </rPr>
      <t>(1)</t>
    </r>
    <r>
      <rPr>
        <sz val="11"/>
        <color theme="1"/>
        <rFont val="Calibri"/>
        <family val="2"/>
        <scheme val="minor"/>
      </rPr>
      <t xml:space="preserve"> </t>
    </r>
  </si>
  <si>
    <t>Percentage of Group revenue generated from renewable energy market</t>
  </si>
  <si>
    <t>Product responsibility</t>
  </si>
  <si>
    <r>
      <t>ISO 9001 accreditation</t>
    </r>
    <r>
      <rPr>
        <vertAlign val="superscript"/>
        <sz val="11"/>
        <color theme="1"/>
        <rFont val="Calibri"/>
        <family val="2"/>
        <scheme val="minor"/>
      </rPr>
      <t>(2)</t>
    </r>
  </si>
  <si>
    <t>Fines relating to product safety</t>
  </si>
  <si>
    <t>Fines relating to anti-competitive behaviour</t>
  </si>
  <si>
    <t>Fines relating to bribery or corruption</t>
  </si>
  <si>
    <t>Legal proceedings relating to product safety</t>
  </si>
  <si>
    <t>Legal proceedings relating to anti-competitive behaviour</t>
  </si>
  <si>
    <t>Legal proceedings relating to bribery or corruption</t>
  </si>
  <si>
    <t xml:space="preserve">(1) UN SDGs aligned activity is defined as products contributing to one or more of the five UN SDGs identified as core to the Group's purpose. They are SDG 3 Good health and well-being; SDG 7 Affordable and clean energy; SDG 9 Industry, innovation and infrastructure; SDG 11 Sustainable cities and communities; SDG 13 Climate action. </t>
  </si>
  <si>
    <t>(2) Measured as a % of Group revenue generated by operations that have achieved ISO 9001 Quality Management System accreditation.</t>
  </si>
  <si>
    <t>CY2025</t>
  </si>
  <si>
    <t>(3) Scope 1 and Scope 2 emissions are generated directly from the Group's operations (Scope 1) and indirectly through the energy consumed by the Group (Scope 2). Scope 3 emissions relating to the entire supply chain of the Group's have been fully calculated for CY2023 tod CY2025 only, using the Group's Carbon Accounting tool. Scope 3 numbers published in prior years included only Category 3 (Fuel- and energy-related activities) emissions.</t>
  </si>
  <si>
    <t>(6) UK based Scope 1 &amp; 2 emissions as a percentage of total Group Scope 1 &amp; 2 emissions.</t>
  </si>
  <si>
    <t>(5) Measured as a % of the Group revenue generated by the operations that have achieved ISO 14001 Environmental Management System accreditation.</t>
  </si>
  <si>
    <r>
      <t>ISO 14001 accreditation</t>
    </r>
    <r>
      <rPr>
        <vertAlign val="superscript"/>
        <sz val="11"/>
        <color theme="1"/>
        <rFont val="Calibri"/>
        <family val="2"/>
        <scheme val="minor"/>
      </rPr>
      <t>(5)</t>
    </r>
  </si>
  <si>
    <r>
      <t>UK based emission / total emissions</t>
    </r>
    <r>
      <rPr>
        <vertAlign val="superscript"/>
        <sz val="11"/>
        <color theme="1"/>
        <rFont val="Calibri"/>
        <family val="2"/>
        <scheme val="minor"/>
      </rPr>
      <t>(6)</t>
    </r>
  </si>
  <si>
    <t>Employee voluntary turnover</t>
  </si>
  <si>
    <t>FY2026</t>
  </si>
  <si>
    <r>
      <t>Group Workforce</t>
    </r>
    <r>
      <rPr>
        <b/>
        <vertAlign val="superscript"/>
        <sz val="11"/>
        <color theme="1"/>
        <rFont val="Calibri"/>
        <family val="2"/>
        <scheme val="minor"/>
      </rPr>
      <t>(7)</t>
    </r>
  </si>
  <si>
    <t>(7) Headcount for the years FY2022 to FY2025 were previously reported on the basis of full-time equivalent (FTE) employees. This has been chaged to reflect headcount to better represent the individuals employed by the group. It includes all full-time, part-time and contracted employees, but excludes agency labour. Prior years have been restated to be on the same basis as FY2026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</si>
</sst>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_-;\-* #,##0_-;_-* &quot;-&quot;??_-;_-@_-"/>
    <numFmt numFmtId="166" formatCode="0.0"/>
    <numFmt numFmtId="167" formatCode="0.0%"/>
    <numFmt numFmtId="168"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i/>
      <sz val="11"/>
      <color theme="1"/>
      <name val="Calibri"/>
      <family val="2"/>
      <scheme val="minor"/>
    </font>
    <font>
      <i/>
      <vertAlign val="subscript"/>
      <sz val="11"/>
      <color theme="1"/>
      <name val="Calibri"/>
      <family val="2"/>
      <scheme val="minor"/>
    </font>
    <font>
      <b/>
      <vertAlign val="superscript"/>
      <sz val="11"/>
      <color theme="1"/>
      <name val="Calibri"/>
      <family val="2"/>
      <scheme val="minor"/>
    </font>
    <font>
      <i/>
      <sz val="9"/>
      <color theme="1"/>
      <name val="Calibri"/>
      <family val="2"/>
      <scheme val="minor"/>
    </font>
    <font>
      <vertAlign val="superscript"/>
      <sz val="11"/>
      <color theme="1"/>
      <name val="Calibri"/>
      <family val="2"/>
      <scheme val="minor"/>
    </font>
    <font>
      <b/>
      <sz val="10"/>
      <color theme="1"/>
      <name val="Calibri"/>
      <family val="2"/>
      <scheme val="minor"/>
    </font>
    <font>
      <b/>
      <sz val="12"/>
      <color theme="1"/>
      <name val="Calibri"/>
      <family val="2"/>
      <scheme val="minor"/>
    </font>
    <font>
      <b/>
      <vertAlign val="superscript"/>
      <sz val="12"/>
      <color theme="1"/>
      <name val="Calibri"/>
      <family val="2"/>
      <scheme val="minor"/>
    </font>
    <font>
      <i/>
      <sz val="10"/>
      <color theme="1"/>
      <name val="Calibri"/>
      <family val="2"/>
      <scheme val="minor"/>
    </font>
    <font>
      <b/>
      <sz val="12"/>
      <color theme="0"/>
      <name val="Montserrat"/>
    </font>
    <font>
      <sz val="8"/>
      <name val="Calibri"/>
      <family val="2"/>
      <scheme val="minor"/>
    </font>
  </fonts>
  <fills count="8">
    <fill>
      <patternFill patternType="none"/>
    </fill>
    <fill>
      <patternFill patternType="gray125"/>
    </fill>
    <fill>
      <patternFill patternType="solid">
        <fgColor rgb="FF054959"/>
        <bgColor indexed="64"/>
      </patternFill>
    </fill>
    <fill>
      <patternFill patternType="solid">
        <fgColor rgb="FFEA614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s>
  <borders count="5">
    <border>
      <left/>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3" fillId="3" borderId="0" xfId="0" applyFont="1" applyFill="1"/>
    <xf numFmtId="0" fontId="0" fillId="3" borderId="0" xfId="0" applyFill="1"/>
    <xf numFmtId="0" fontId="0" fillId="4" borderId="0" xfId="0" applyFill="1"/>
    <xf numFmtId="0" fontId="2" fillId="4" borderId="0" xfId="0" applyFont="1" applyFill="1"/>
    <xf numFmtId="0" fontId="2" fillId="4" borderId="0" xfId="0" applyFont="1" applyFill="1" applyAlignment="1">
      <alignment horizontal="right"/>
    </xf>
    <xf numFmtId="0" fontId="4" fillId="4" borderId="0" xfId="0" applyFont="1" applyFill="1"/>
    <xf numFmtId="164" fontId="0" fillId="4" borderId="0" xfId="1" applyNumberFormat="1" applyFont="1" applyFill="1"/>
    <xf numFmtId="0" fontId="2" fillId="4" borderId="2" xfId="0" applyFont="1" applyFill="1" applyBorder="1"/>
    <xf numFmtId="0" fontId="4" fillId="4" borderId="2" xfId="0" applyFont="1" applyFill="1" applyBorder="1"/>
    <xf numFmtId="0" fontId="2" fillId="4" borderId="2" xfId="0" applyFont="1" applyFill="1" applyBorder="1" applyAlignment="1">
      <alignment horizontal="right"/>
    </xf>
    <xf numFmtId="0" fontId="0" fillId="4" borderId="0" xfId="0" applyFill="1" applyAlignment="1">
      <alignment horizontal="right"/>
    </xf>
    <xf numFmtId="165" fontId="0" fillId="4" borderId="0" xfId="1" applyNumberFormat="1" applyFont="1" applyFill="1"/>
    <xf numFmtId="9" fontId="0" fillId="4" borderId="0" xfId="0" applyNumberFormat="1" applyFill="1" applyAlignment="1">
      <alignment horizontal="right"/>
    </xf>
    <xf numFmtId="9" fontId="0" fillId="4" borderId="0" xfId="0" applyNumberFormat="1" applyFill="1"/>
    <xf numFmtId="0" fontId="9" fillId="6" borderId="0" xfId="0" applyFont="1" applyFill="1"/>
    <xf numFmtId="0" fontId="0" fillId="6" borderId="0" xfId="0" applyFill="1"/>
    <xf numFmtId="0" fontId="10" fillId="5" borderId="1" xfId="0" applyFont="1" applyFill="1" applyBorder="1" applyAlignment="1">
      <alignment horizontal="right"/>
    </xf>
    <xf numFmtId="0" fontId="10" fillId="5" borderId="1" xfId="0" applyFont="1" applyFill="1" applyBorder="1" applyAlignment="1">
      <alignment vertical="center"/>
    </xf>
    <xf numFmtId="0" fontId="10" fillId="5" borderId="1" xfId="0" applyFont="1" applyFill="1" applyBorder="1" applyAlignment="1">
      <alignment horizontal="right" vertical="center"/>
    </xf>
    <xf numFmtId="165" fontId="0" fillId="4" borderId="0" xfId="1" applyNumberFormat="1" applyFont="1" applyFill="1" applyAlignment="1">
      <alignment horizontal="right"/>
    </xf>
    <xf numFmtId="1" fontId="0" fillId="4" borderId="0" xfId="0" applyNumberFormat="1" applyFill="1" applyAlignment="1">
      <alignment horizontal="right"/>
    </xf>
    <xf numFmtId="43" fontId="0" fillId="4" borderId="0" xfId="1" applyFont="1" applyFill="1"/>
    <xf numFmtId="43" fontId="0" fillId="4" borderId="0" xfId="0" applyNumberFormat="1" applyFill="1"/>
    <xf numFmtId="0" fontId="12" fillId="4" borderId="0" xfId="0" applyFont="1" applyFill="1"/>
    <xf numFmtId="9" fontId="12" fillId="4" borderId="0" xfId="2" applyFont="1" applyFill="1"/>
    <xf numFmtId="0" fontId="4" fillId="4" borderId="3" xfId="0" applyFont="1" applyFill="1" applyBorder="1"/>
    <xf numFmtId="165" fontId="0" fillId="4" borderId="3" xfId="1" applyNumberFormat="1" applyFont="1" applyFill="1" applyBorder="1"/>
    <xf numFmtId="0" fontId="0" fillId="4" borderId="4" xfId="0" applyFill="1" applyBorder="1"/>
    <xf numFmtId="0" fontId="4" fillId="4" borderId="4" xfId="0" applyFont="1" applyFill="1" applyBorder="1"/>
    <xf numFmtId="0" fontId="2" fillId="4" borderId="4" xfId="0" applyFont="1" applyFill="1" applyBorder="1"/>
    <xf numFmtId="0" fontId="10" fillId="5" borderId="0" xfId="0" applyFont="1" applyFill="1" applyAlignment="1">
      <alignment vertical="center"/>
    </xf>
    <xf numFmtId="0" fontId="3" fillId="3" borderId="0" xfId="0" applyFont="1" applyFill="1" applyAlignment="1">
      <alignment horizontal="center"/>
    </xf>
    <xf numFmtId="0" fontId="7" fillId="6" borderId="0" xfId="0" applyFont="1" applyFill="1" applyAlignment="1">
      <alignment horizontal="left" wrapText="1"/>
    </xf>
    <xf numFmtId="0" fontId="7" fillId="4" borderId="0" xfId="0" applyFont="1" applyFill="1" applyAlignment="1">
      <alignment horizontal="left" wrapText="1"/>
    </xf>
    <xf numFmtId="0" fontId="7" fillId="4" borderId="0" xfId="0" applyFont="1" applyFill="1" applyAlignment="1">
      <alignment horizontal="left"/>
    </xf>
    <xf numFmtId="0" fontId="0" fillId="4" borderId="0" xfId="0" applyFill="1" applyAlignment="1">
      <alignment vertical="center"/>
    </xf>
    <xf numFmtId="0" fontId="0" fillId="4" borderId="0" xfId="0" applyFill="1" applyAlignment="1">
      <alignment horizontal="right" vertical="center"/>
    </xf>
    <xf numFmtId="9" fontId="0" fillId="4" borderId="0" xfId="0" applyNumberFormat="1" applyFill="1" applyAlignment="1">
      <alignment horizontal="right" vertical="center"/>
    </xf>
    <xf numFmtId="9" fontId="0" fillId="4" borderId="0" xfId="0" applyNumberFormat="1" applyFill="1" applyAlignment="1">
      <alignment vertical="center"/>
    </xf>
    <xf numFmtId="0" fontId="10" fillId="5" borderId="1" xfId="0" applyFont="1" applyFill="1" applyBorder="1" applyAlignment="1">
      <alignment horizontal="center" vertical="center"/>
    </xf>
    <xf numFmtId="166" fontId="0" fillId="4" borderId="0" xfId="0" applyNumberFormat="1" applyFill="1"/>
    <xf numFmtId="4" fontId="0" fillId="4" borderId="0" xfId="0" applyNumberFormat="1" applyFill="1"/>
    <xf numFmtId="167" fontId="12" fillId="4" borderId="0" xfId="2" applyNumberFormat="1" applyFont="1" applyFill="1"/>
    <xf numFmtId="167" fontId="12" fillId="4" borderId="2" xfId="2" applyNumberFormat="1" applyFont="1" applyFill="1" applyBorder="1"/>
    <xf numFmtId="168" fontId="0" fillId="4" borderId="0" xfId="0" applyNumberFormat="1" applyFill="1" applyAlignment="1">
      <alignment horizontal="right"/>
    </xf>
    <xf numFmtId="168" fontId="2" fillId="4" borderId="0" xfId="0" applyNumberFormat="1" applyFont="1" applyFill="1" applyAlignment="1">
      <alignment horizontal="right"/>
    </xf>
    <xf numFmtId="0" fontId="4" fillId="4" borderId="0" xfId="0" applyFont="1" applyFill="1" applyAlignment="1">
      <alignment vertical="center"/>
    </xf>
    <xf numFmtId="165" fontId="0" fillId="7" borderId="0" xfId="1" applyNumberFormat="1" applyFont="1" applyFill="1"/>
    <xf numFmtId="9" fontId="0" fillId="4" borderId="0" xfId="2" applyFont="1" applyFill="1"/>
    <xf numFmtId="3" fontId="0" fillId="4" borderId="0" xfId="0" applyNumberFormat="1" applyFill="1" applyAlignment="1">
      <alignment horizontal="right"/>
    </xf>
    <xf numFmtId="3" fontId="12" fillId="4" borderId="0" xfId="2" applyNumberFormat="1" applyFont="1" applyFill="1"/>
    <xf numFmtId="3" fontId="12" fillId="4" borderId="2" xfId="2" applyNumberFormat="1" applyFont="1" applyFill="1" applyBorder="1"/>
    <xf numFmtId="3" fontId="2" fillId="4" borderId="0" xfId="0" applyNumberFormat="1" applyFont="1" applyFill="1" applyAlignment="1">
      <alignment horizontal="right"/>
    </xf>
    <xf numFmtId="0" fontId="9" fillId="6" borderId="0" xfId="0" applyFont="1" applyFill="1" applyAlignment="1">
      <alignment wrapText="1"/>
    </xf>
    <xf numFmtId="0" fontId="13" fillId="2" borderId="0" xfId="0" applyFont="1" applyFill="1" applyAlignment="1">
      <alignment horizontal="center" vertical="center"/>
    </xf>
    <xf numFmtId="0" fontId="7" fillId="6" borderId="0" xfId="0" applyFont="1" applyFill="1" applyAlignment="1">
      <alignment horizontal="left" vertical="center"/>
    </xf>
    <xf numFmtId="0" fontId="0" fillId="0" borderId="0" xfId="0" applyAlignment="1">
      <alignment horizontal="left" vertical="center"/>
    </xf>
    <xf numFmtId="0" fontId="0" fillId="0" borderId="0" xfId="0"/>
    <xf numFmtId="0" fontId="10" fillId="5" borderId="1" xfId="0" applyFont="1" applyFill="1" applyBorder="1" applyAlignment="1">
      <alignment horizontal="center" vertical="center"/>
    </xf>
    <xf numFmtId="0" fontId="0" fillId="0" borderId="1" xfId="0" applyBorder="1" applyAlignment="1">
      <alignment horizontal="center" vertical="center"/>
    </xf>
    <xf numFmtId="0" fontId="7" fillId="6" borderId="0" xfId="0" applyFont="1" applyFill="1" applyAlignment="1">
      <alignment horizontal="left" vertical="center" wrapText="1"/>
    </xf>
    <xf numFmtId="0" fontId="0" fillId="0" borderId="0" xfId="0" applyAlignment="1">
      <alignment horizontal="left" vertical="center" wrapText="1"/>
    </xf>
    <xf numFmtId="168" fontId="0" fillId="4" borderId="0" xfId="0" applyNumberFormat="1" applyFill="1" applyAlignment="1">
      <alignment horizontal="left" vertical="center" wrapText="1"/>
    </xf>
    <xf numFmtId="0" fontId="7" fillId="6" borderId="0" xfId="0" applyFont="1" applyFill="1" applyAlignment="1">
      <alignment horizontal="left" wrapText="1"/>
    </xf>
    <xf numFmtId="0" fontId="0" fillId="0" borderId="0" xfId="0" applyAlignment="1">
      <alignment horizontal="left" wrapText="1"/>
    </xf>
    <xf numFmtId="0" fontId="7" fillId="4" borderId="0" xfId="0" applyFont="1" applyFill="1" applyAlignment="1">
      <alignment horizontal="left" wrapText="1"/>
    </xf>
    <xf numFmtId="0" fontId="3" fillId="3" borderId="0" xfId="0" applyFont="1" applyFill="1" applyAlignment="1">
      <alignment horizontal="center"/>
    </xf>
    <xf numFmtId="0" fontId="7" fillId="4" borderId="0" xfId="0" applyFont="1" applyFill="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EA6145"/>
      <color rgb="FF054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baseline="0">
                <a:solidFill>
                  <a:srgbClr val="054959"/>
                </a:solidFill>
              </a:rPr>
              <a:t>Scope 1 &amp; 2 Emissions (tonnes)</a:t>
            </a:r>
            <a:endParaRPr lang="en-GB" sz="1100" b="1">
              <a:solidFill>
                <a:srgbClr val="054959"/>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GB"/>
        </a:p>
      </c:txPr>
    </c:title>
    <c:autoTitleDeleted val="0"/>
    <c:plotArea>
      <c:layout>
        <c:manualLayout>
          <c:layoutTarget val="inner"/>
          <c:xMode val="edge"/>
          <c:yMode val="edge"/>
          <c:x val="5.9379217273954114E-2"/>
          <c:y val="0.28590169401807991"/>
          <c:w val="0.88124156545209176"/>
          <c:h val="0.60141695976305476"/>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Planet'!$D$6:$H$6</c:f>
              <c:strCache>
                <c:ptCount val="5"/>
                <c:pt idx="0">
                  <c:v>CY2021</c:v>
                </c:pt>
                <c:pt idx="1">
                  <c:v>CY2022</c:v>
                </c:pt>
                <c:pt idx="2">
                  <c:v>CY2023</c:v>
                </c:pt>
                <c:pt idx="3">
                  <c:v>CY2024</c:v>
                </c:pt>
                <c:pt idx="4">
                  <c:v>CY2025</c:v>
                </c:pt>
              </c:strCache>
            </c:strRef>
          </c:cat>
          <c:val>
            <c:numRef>
              <c:f>'Our Planet'!$D$18:$H$18</c:f>
              <c:numCache>
                <c:formatCode>_-* #,##0_-;\-* #,##0_-;_-* "-"??_-;_-@_-</c:formatCode>
                <c:ptCount val="5"/>
                <c:pt idx="0">
                  <c:v>7948</c:v>
                </c:pt>
                <c:pt idx="1">
                  <c:v>5730</c:v>
                </c:pt>
                <c:pt idx="2">
                  <c:v>4426</c:v>
                </c:pt>
                <c:pt idx="3">
                  <c:v>3552</c:v>
                </c:pt>
                <c:pt idx="4">
                  <c:v>2804.1827582610622</c:v>
                </c:pt>
              </c:numCache>
            </c:numRef>
          </c:val>
          <c:extLst>
            <c:ext xmlns:c16="http://schemas.microsoft.com/office/drawing/2014/chart" uri="{C3380CC4-5D6E-409C-BE32-E72D297353CC}">
              <c16:uniqueId val="{00000000-1002-475D-91DD-A8606CB2D22D}"/>
            </c:ext>
          </c:extLst>
        </c:ser>
        <c:dLbls>
          <c:showLegendKey val="0"/>
          <c:showVal val="0"/>
          <c:showCatName val="0"/>
          <c:showSerName val="0"/>
          <c:showPercent val="0"/>
          <c:showBubbleSize val="0"/>
        </c:dLbls>
        <c:gapWidth val="100"/>
        <c:overlap val="-27"/>
        <c:axId val="1664286432"/>
        <c:axId val="1664289344"/>
      </c:barChart>
      <c:catAx>
        <c:axId val="166428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1664289344"/>
        <c:crosses val="autoZero"/>
        <c:auto val="1"/>
        <c:lblAlgn val="ctr"/>
        <c:lblOffset val="100"/>
        <c:noMultiLvlLbl val="0"/>
      </c:catAx>
      <c:valAx>
        <c:axId val="1664289344"/>
        <c:scaling>
          <c:orientation val="minMax"/>
        </c:scaling>
        <c:delete val="1"/>
        <c:axPos val="l"/>
        <c:numFmt formatCode="_-* #,##0_-;\-* #,##0_-;_-* &quot;-&quot;??_-;_-@_-" sourceLinked="1"/>
        <c:majorTickMark val="none"/>
        <c:minorTickMark val="none"/>
        <c:tickLblPos val="nextTo"/>
        <c:crossAx val="1664286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ISO 14001</a:t>
            </a:r>
            <a:r>
              <a:rPr lang="en-GB" sz="1100" b="1" baseline="0">
                <a:solidFill>
                  <a:srgbClr val="054959"/>
                </a:solidFill>
              </a:rPr>
              <a:t> Accreditation</a:t>
            </a:r>
          </a:p>
          <a:p>
            <a:pPr>
              <a:defRPr sz="1100" b="1">
                <a:solidFill>
                  <a:srgbClr val="054959"/>
                </a:solidFill>
              </a:defRPr>
            </a:pPr>
            <a:r>
              <a:rPr lang="en-GB" sz="1100" b="1" baseline="0">
                <a:solidFill>
                  <a:srgbClr val="054959"/>
                </a:solidFill>
              </a:rPr>
              <a:t>(% of revenue)</a:t>
            </a:r>
            <a:endParaRPr lang="en-GB" sz="1100" b="1">
              <a:solidFill>
                <a:srgbClr val="054959"/>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manualLayout>
          <c:layoutTarget val="inner"/>
          <c:xMode val="edge"/>
          <c:yMode val="edge"/>
          <c:x val="5.9700854700854698E-2"/>
          <c:y val="0.28349614197530865"/>
          <c:w val="0.88059829059829065"/>
          <c:h val="0.60283950617283943"/>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Planet'!$D$31:$H$31</c:f>
              <c:strCache>
                <c:ptCount val="5"/>
                <c:pt idx="0">
                  <c:v>CY2021</c:v>
                </c:pt>
                <c:pt idx="1">
                  <c:v>CY2022</c:v>
                </c:pt>
                <c:pt idx="2">
                  <c:v>CY2023</c:v>
                </c:pt>
                <c:pt idx="3">
                  <c:v>CY2024</c:v>
                </c:pt>
                <c:pt idx="4">
                  <c:v>CY2025</c:v>
                </c:pt>
              </c:strCache>
            </c:strRef>
          </c:cat>
          <c:val>
            <c:numRef>
              <c:f>'Our Planet'!$D$35:$H$35</c:f>
              <c:numCache>
                <c:formatCode>0%</c:formatCode>
                <c:ptCount val="5"/>
                <c:pt idx="0">
                  <c:v>0.61</c:v>
                </c:pt>
                <c:pt idx="1">
                  <c:v>0.59</c:v>
                </c:pt>
                <c:pt idx="2">
                  <c:v>0.68929124353845472</c:v>
                </c:pt>
                <c:pt idx="3">
                  <c:v>0.74</c:v>
                </c:pt>
                <c:pt idx="4">
                  <c:v>0.74</c:v>
                </c:pt>
              </c:numCache>
            </c:numRef>
          </c:val>
          <c:extLst>
            <c:ext xmlns:c16="http://schemas.microsoft.com/office/drawing/2014/chart" uri="{C3380CC4-5D6E-409C-BE32-E72D297353CC}">
              <c16:uniqueId val="{00000000-51C0-44E7-B392-C54BB3E76B5F}"/>
            </c:ext>
          </c:extLst>
        </c:ser>
        <c:dLbls>
          <c:showLegendKey val="0"/>
          <c:showVal val="0"/>
          <c:showCatName val="0"/>
          <c:showSerName val="0"/>
          <c:showPercent val="0"/>
          <c:showBubbleSize val="0"/>
        </c:dLbls>
        <c:gapWidth val="100"/>
        <c:overlap val="-27"/>
        <c:axId val="735342176"/>
        <c:axId val="735344256"/>
      </c:barChart>
      <c:catAx>
        <c:axId val="73534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735344256"/>
        <c:crosses val="autoZero"/>
        <c:auto val="1"/>
        <c:lblAlgn val="ctr"/>
        <c:lblOffset val="100"/>
        <c:noMultiLvlLbl val="0"/>
      </c:catAx>
      <c:valAx>
        <c:axId val="735344256"/>
        <c:scaling>
          <c:orientation val="minMax"/>
          <c:max val="0.8"/>
        </c:scaling>
        <c:delete val="1"/>
        <c:axPos val="l"/>
        <c:numFmt formatCode="0%" sourceLinked="1"/>
        <c:majorTickMark val="out"/>
        <c:minorTickMark val="none"/>
        <c:tickLblPos val="nextTo"/>
        <c:crossAx val="7353421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Like-for-like</a:t>
            </a:r>
            <a:r>
              <a:rPr lang="en-GB" sz="1100" b="1" baseline="0">
                <a:solidFill>
                  <a:srgbClr val="054959"/>
                </a:solidFill>
              </a:rPr>
              <a:t> </a:t>
            </a:r>
            <a:r>
              <a:rPr lang="en-GB" sz="1100" b="1">
                <a:solidFill>
                  <a:srgbClr val="054959"/>
                </a:solidFill>
              </a:rPr>
              <a:t>Carbon</a:t>
            </a:r>
            <a:r>
              <a:rPr lang="en-GB" sz="1100" b="1" baseline="0">
                <a:solidFill>
                  <a:srgbClr val="054959"/>
                </a:solidFill>
              </a:rPr>
              <a:t> Intensity </a:t>
            </a:r>
          </a:p>
          <a:p>
            <a:pPr>
              <a:defRPr sz="1100" b="1">
                <a:solidFill>
                  <a:srgbClr val="054959"/>
                </a:solidFill>
              </a:defRPr>
            </a:pPr>
            <a:r>
              <a:rPr lang="en-GB" sz="1100" b="1" baseline="0">
                <a:solidFill>
                  <a:srgbClr val="054959"/>
                </a:solidFill>
              </a:rPr>
              <a:t>(tonnes/£m revenue)</a:t>
            </a:r>
            <a:endParaRPr lang="en-GB" sz="1100" b="1">
              <a:solidFill>
                <a:srgbClr val="054959"/>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manualLayout>
          <c:layoutTarget val="inner"/>
          <c:xMode val="edge"/>
          <c:yMode val="edge"/>
          <c:x val="6.4941329286337349E-2"/>
          <c:y val="0.29919382925280275"/>
          <c:w val="0.88059829059829065"/>
          <c:h val="0.59224343164728721"/>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Planet'!$D$15:$H$15</c:f>
              <c:strCache>
                <c:ptCount val="5"/>
                <c:pt idx="0">
                  <c:v>CY2021</c:v>
                </c:pt>
                <c:pt idx="1">
                  <c:v>CY2022</c:v>
                </c:pt>
                <c:pt idx="2">
                  <c:v>CY2023</c:v>
                </c:pt>
                <c:pt idx="3">
                  <c:v>CY2024</c:v>
                </c:pt>
                <c:pt idx="4">
                  <c:v>CY2025</c:v>
                </c:pt>
              </c:strCache>
            </c:strRef>
          </c:cat>
          <c:val>
            <c:numRef>
              <c:f>'Our Planet'!$D$22:$H$22</c:f>
              <c:numCache>
                <c:formatCode>#,##0.00</c:formatCode>
                <c:ptCount val="5"/>
                <c:pt idx="0">
                  <c:v>22.5</c:v>
                </c:pt>
                <c:pt idx="1">
                  <c:v>13.39</c:v>
                </c:pt>
                <c:pt idx="2">
                  <c:v>9.8800000000000008</c:v>
                </c:pt>
                <c:pt idx="3">
                  <c:v>8.1300000000000008</c:v>
                </c:pt>
                <c:pt idx="4">
                  <c:v>6.45</c:v>
                </c:pt>
              </c:numCache>
            </c:numRef>
          </c:val>
          <c:extLst>
            <c:ext xmlns:c16="http://schemas.microsoft.com/office/drawing/2014/chart" uri="{C3380CC4-5D6E-409C-BE32-E72D297353CC}">
              <c16:uniqueId val="{00000000-CDE1-45FE-A442-A2F3C8EBCA11}"/>
            </c:ext>
          </c:extLst>
        </c:ser>
        <c:dLbls>
          <c:showLegendKey val="0"/>
          <c:showVal val="0"/>
          <c:showCatName val="0"/>
          <c:showSerName val="0"/>
          <c:showPercent val="0"/>
          <c:showBubbleSize val="0"/>
        </c:dLbls>
        <c:gapWidth val="100"/>
        <c:overlap val="-27"/>
        <c:axId val="1491920944"/>
        <c:axId val="1783392240"/>
      </c:barChart>
      <c:catAx>
        <c:axId val="149192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1783392240"/>
        <c:crosses val="autoZero"/>
        <c:auto val="1"/>
        <c:lblAlgn val="ctr"/>
        <c:lblOffset val="100"/>
        <c:noMultiLvlLbl val="0"/>
      </c:catAx>
      <c:valAx>
        <c:axId val="1783392240"/>
        <c:scaling>
          <c:orientation val="minMax"/>
        </c:scaling>
        <c:delete val="1"/>
        <c:axPos val="l"/>
        <c:numFmt formatCode="#,##0.00" sourceLinked="1"/>
        <c:majorTickMark val="none"/>
        <c:minorTickMark val="none"/>
        <c:tickLblPos val="nextTo"/>
        <c:crossAx val="14919209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LTI</a:t>
            </a:r>
            <a:r>
              <a:rPr lang="en-GB" sz="1100" b="1" baseline="0">
                <a:solidFill>
                  <a:srgbClr val="054959"/>
                </a:solidFill>
              </a:rPr>
              <a:t> Frequency Rate</a:t>
            </a:r>
          </a:p>
          <a:p>
            <a:pPr>
              <a:defRPr sz="1100" b="1">
                <a:solidFill>
                  <a:srgbClr val="054959"/>
                </a:solidFill>
              </a:defRPr>
            </a:pPr>
            <a:r>
              <a:rPr lang="en-GB" sz="1100" b="1" baseline="0">
                <a:solidFill>
                  <a:srgbClr val="054959"/>
                </a:solidFill>
              </a:rPr>
              <a:t>(number)</a:t>
            </a:r>
            <a:endParaRPr lang="en-GB" sz="1100" b="1">
              <a:solidFill>
                <a:srgbClr val="054959"/>
              </a:solidFill>
            </a:endParaRPr>
          </a:p>
        </c:rich>
      </c:tx>
      <c:layout>
        <c:manualLayout>
          <c:xMode val="edge"/>
          <c:yMode val="edge"/>
          <c:x val="0.24884914529914529"/>
          <c:y val="3.429783950617283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manualLayout>
          <c:layoutTarget val="inner"/>
          <c:xMode val="edge"/>
          <c:yMode val="edge"/>
          <c:x val="5.9700854700854698E-2"/>
          <c:y val="0.25199112654320988"/>
          <c:w val="0.88059829059829065"/>
          <c:h val="0.63434452160493815"/>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People'!$D$5:$H$5</c:f>
              <c:strCache>
                <c:ptCount val="5"/>
                <c:pt idx="0">
                  <c:v>FY2022</c:v>
                </c:pt>
                <c:pt idx="1">
                  <c:v>FY2023</c:v>
                </c:pt>
                <c:pt idx="2">
                  <c:v>FY2024</c:v>
                </c:pt>
                <c:pt idx="3">
                  <c:v>FY2025</c:v>
                </c:pt>
                <c:pt idx="4">
                  <c:v>FY2026</c:v>
                </c:pt>
              </c:strCache>
            </c:strRef>
          </c:cat>
          <c:val>
            <c:numRef>
              <c:f>'Our People'!$D$8:$H$8</c:f>
              <c:numCache>
                <c:formatCode>_(* #,##0.00_);_(* \(#,##0.00\);_(* "-"??_);_(@_)</c:formatCode>
                <c:ptCount val="5"/>
                <c:pt idx="0">
                  <c:v>0.31</c:v>
                </c:pt>
                <c:pt idx="1">
                  <c:v>0.27</c:v>
                </c:pt>
                <c:pt idx="2">
                  <c:v>0.2</c:v>
                </c:pt>
                <c:pt idx="3">
                  <c:v>0.25</c:v>
                </c:pt>
                <c:pt idx="4">
                  <c:v>0.16</c:v>
                </c:pt>
              </c:numCache>
            </c:numRef>
          </c:val>
          <c:extLst>
            <c:ext xmlns:c16="http://schemas.microsoft.com/office/drawing/2014/chart" uri="{C3380CC4-5D6E-409C-BE32-E72D297353CC}">
              <c16:uniqueId val="{00000000-269F-4B00-82C4-E5DBEC5C5547}"/>
            </c:ext>
          </c:extLst>
        </c:ser>
        <c:dLbls>
          <c:showLegendKey val="0"/>
          <c:showVal val="0"/>
          <c:showCatName val="0"/>
          <c:showSerName val="0"/>
          <c:showPercent val="0"/>
          <c:showBubbleSize val="0"/>
        </c:dLbls>
        <c:gapWidth val="100"/>
        <c:overlap val="-27"/>
        <c:axId val="1974688512"/>
        <c:axId val="1974682272"/>
      </c:barChart>
      <c:catAx>
        <c:axId val="197468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1974682272"/>
        <c:crosses val="autoZero"/>
        <c:auto val="1"/>
        <c:lblAlgn val="ctr"/>
        <c:lblOffset val="100"/>
        <c:noMultiLvlLbl val="0"/>
      </c:catAx>
      <c:valAx>
        <c:axId val="1974682272"/>
        <c:scaling>
          <c:orientation val="minMax"/>
        </c:scaling>
        <c:delete val="1"/>
        <c:axPos val="l"/>
        <c:numFmt formatCode="_(* #,##0.00_);_(* \(#,##0.00\);_(* &quot;-&quot;??_);_(@_)" sourceLinked="1"/>
        <c:majorTickMark val="none"/>
        <c:minorTickMark val="none"/>
        <c:tickLblPos val="nextTo"/>
        <c:crossAx val="1974688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Gender</a:t>
            </a:r>
            <a:r>
              <a:rPr lang="en-GB" sz="1100" b="1" baseline="0">
                <a:solidFill>
                  <a:srgbClr val="054959"/>
                </a:solidFill>
              </a:rPr>
              <a:t> Diversity</a:t>
            </a:r>
          </a:p>
          <a:p>
            <a:pPr>
              <a:defRPr sz="1100" b="1">
                <a:solidFill>
                  <a:srgbClr val="054959"/>
                </a:solidFill>
              </a:defRPr>
            </a:pPr>
            <a:r>
              <a:rPr lang="en-GB" sz="1100" b="1" baseline="0">
                <a:solidFill>
                  <a:srgbClr val="054959"/>
                </a:solidFill>
              </a:rPr>
              <a:t>(female percentage)</a:t>
            </a:r>
            <a:endParaRPr lang="en-GB" sz="1100" b="1">
              <a:solidFill>
                <a:srgbClr val="054959"/>
              </a:solidFill>
            </a:endParaRPr>
          </a:p>
        </c:rich>
      </c:tx>
      <c:layout>
        <c:manualLayout>
          <c:xMode val="edge"/>
          <c:yMode val="edge"/>
          <c:x val="0.25011236711886548"/>
          <c:y val="2.9866661649694631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manualLayout>
          <c:layoutTarget val="inner"/>
          <c:xMode val="edge"/>
          <c:yMode val="edge"/>
          <c:x val="6.4941302490131123E-2"/>
          <c:y val="0.39618899640599442"/>
          <c:w val="0.88059829059829065"/>
          <c:h val="0.49014660493827161"/>
        </c:manualLayout>
      </c:layout>
      <c:barChart>
        <c:barDir val="col"/>
        <c:grouping val="clustered"/>
        <c:varyColors val="0"/>
        <c:ser>
          <c:idx val="0"/>
          <c:order val="0"/>
          <c:tx>
            <c:v>Operational management</c:v>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People'!$E$13:$H$13</c:f>
              <c:strCache>
                <c:ptCount val="4"/>
                <c:pt idx="0">
                  <c:v>FY2023</c:v>
                </c:pt>
                <c:pt idx="1">
                  <c:v>FY2024</c:v>
                </c:pt>
                <c:pt idx="2">
                  <c:v>FY2025</c:v>
                </c:pt>
                <c:pt idx="3">
                  <c:v>FY2026</c:v>
                </c:pt>
              </c:strCache>
            </c:strRef>
          </c:cat>
          <c:val>
            <c:numRef>
              <c:f>'Our People'!$E$22:$H$22</c:f>
              <c:numCache>
                <c:formatCode>0%</c:formatCode>
                <c:ptCount val="4"/>
                <c:pt idx="0">
                  <c:v>0.29850746268656714</c:v>
                </c:pt>
                <c:pt idx="1">
                  <c:v>0.34210526315789475</c:v>
                </c:pt>
                <c:pt idx="2">
                  <c:v>0.38356164383561642</c:v>
                </c:pt>
                <c:pt idx="3">
                  <c:v>0.34831460674157305</c:v>
                </c:pt>
              </c:numCache>
            </c:numRef>
          </c:val>
          <c:extLst>
            <c:ext xmlns:c16="http://schemas.microsoft.com/office/drawing/2014/chart" uri="{C3380CC4-5D6E-409C-BE32-E72D297353CC}">
              <c16:uniqueId val="{00000000-53E9-4B68-8514-170B160607CC}"/>
            </c:ext>
          </c:extLst>
        </c:ser>
        <c:ser>
          <c:idx val="1"/>
          <c:order val="1"/>
          <c:tx>
            <c:v>Group senior management</c:v>
          </c:tx>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People'!$E$13:$H$13</c:f>
              <c:strCache>
                <c:ptCount val="4"/>
                <c:pt idx="0">
                  <c:v>FY2023</c:v>
                </c:pt>
                <c:pt idx="1">
                  <c:v>FY2024</c:v>
                </c:pt>
                <c:pt idx="2">
                  <c:v>FY2025</c:v>
                </c:pt>
                <c:pt idx="3">
                  <c:v>FY2026</c:v>
                </c:pt>
              </c:strCache>
            </c:strRef>
          </c:cat>
          <c:val>
            <c:numRef>
              <c:f>'Our People'!$E$28:$H$28</c:f>
              <c:numCache>
                <c:formatCode>0%</c:formatCode>
                <c:ptCount val="4"/>
                <c:pt idx="0">
                  <c:v>0.27906976744186046</c:v>
                </c:pt>
                <c:pt idx="1">
                  <c:v>0.27659574468085107</c:v>
                </c:pt>
                <c:pt idx="2">
                  <c:v>0.23404255319148937</c:v>
                </c:pt>
                <c:pt idx="3">
                  <c:v>0.3235294117647059</c:v>
                </c:pt>
              </c:numCache>
            </c:numRef>
          </c:val>
          <c:extLst>
            <c:ext xmlns:c16="http://schemas.microsoft.com/office/drawing/2014/chart" uri="{C3380CC4-5D6E-409C-BE32-E72D297353CC}">
              <c16:uniqueId val="{00000001-53E9-4B68-8514-170B160607CC}"/>
            </c:ext>
          </c:extLst>
        </c:ser>
        <c:ser>
          <c:idx val="2"/>
          <c:order val="2"/>
          <c:tx>
            <c:strRef>
              <c:f>'Our People'!$B$32</c:f>
              <c:strCache>
                <c:ptCount val="1"/>
                <c:pt idx="0">
                  <c:v>Board of directors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People'!$E$13:$H$13</c:f>
              <c:strCache>
                <c:ptCount val="4"/>
                <c:pt idx="0">
                  <c:v>FY2023</c:v>
                </c:pt>
                <c:pt idx="1">
                  <c:v>FY2024</c:v>
                </c:pt>
                <c:pt idx="2">
                  <c:v>FY2025</c:v>
                </c:pt>
                <c:pt idx="3">
                  <c:v>FY2026</c:v>
                </c:pt>
              </c:strCache>
            </c:strRef>
          </c:cat>
          <c:val>
            <c:numRef>
              <c:f>'Our People'!$E$34:$H$34</c:f>
              <c:numCache>
                <c:formatCode>0%</c:formatCode>
                <c:ptCount val="4"/>
                <c:pt idx="0">
                  <c:v>0.42857142857142855</c:v>
                </c:pt>
                <c:pt idx="1">
                  <c:v>0.42857142857142855</c:v>
                </c:pt>
                <c:pt idx="2">
                  <c:v>0.33333333333333331</c:v>
                </c:pt>
                <c:pt idx="3">
                  <c:v>0.33333333333333331</c:v>
                </c:pt>
              </c:numCache>
            </c:numRef>
          </c:val>
          <c:extLst>
            <c:ext xmlns:c16="http://schemas.microsoft.com/office/drawing/2014/chart" uri="{C3380CC4-5D6E-409C-BE32-E72D297353CC}">
              <c16:uniqueId val="{00000002-53E9-4B68-8514-170B160607CC}"/>
            </c:ext>
          </c:extLst>
        </c:ser>
        <c:dLbls>
          <c:showLegendKey val="0"/>
          <c:showVal val="0"/>
          <c:showCatName val="0"/>
          <c:showSerName val="0"/>
          <c:showPercent val="0"/>
          <c:showBubbleSize val="0"/>
        </c:dLbls>
        <c:gapWidth val="100"/>
        <c:overlap val="-27"/>
        <c:axId val="1660650512"/>
        <c:axId val="1660649264"/>
        <c:extLst>
          <c:ext xmlns:c15="http://schemas.microsoft.com/office/drawing/2012/chart" uri="{02D57815-91ED-43cb-92C2-25804820EDAC}">
            <c15:filteredBarSeries>
              <c15:ser>
                <c:idx val="3"/>
                <c:order val="3"/>
                <c:tx>
                  <c:strRef>
                    <c:extLst>
                      <c:ext uri="{02D57815-91ED-43cb-92C2-25804820EDAC}">
                        <c15:formulaRef>
                          <c15:sqref>'Our People'!$B$14</c15:sqref>
                        </c15:formulaRef>
                      </c:ext>
                    </c:extLst>
                    <c:strCache>
                      <c:ptCount val="1"/>
                      <c:pt idx="0">
                        <c:v>Group Workforce(7)</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'Our People'!$E$13:$H$13</c15:sqref>
                        </c15:formulaRef>
                      </c:ext>
                    </c:extLst>
                    <c:strCache>
                      <c:ptCount val="4"/>
                      <c:pt idx="0">
                        <c:v>FY2023</c:v>
                      </c:pt>
                      <c:pt idx="1">
                        <c:v>FY2024</c:v>
                      </c:pt>
                      <c:pt idx="2">
                        <c:v>FY2025</c:v>
                      </c:pt>
                      <c:pt idx="3">
                        <c:v>FY2026</c:v>
                      </c:pt>
                    </c:strCache>
                  </c:strRef>
                </c:cat>
                <c:val>
                  <c:numRef>
                    <c:extLst>
                      <c:ext uri="{02D57815-91ED-43cb-92C2-25804820EDAC}">
                        <c15:formulaRef>
                          <c15:sqref>'Our People'!$D$16:$D$16</c15:sqref>
                        </c15:formulaRef>
                      </c:ext>
                    </c:extLst>
                    <c:numCache>
                      <c:formatCode>0%</c:formatCode>
                      <c:ptCount val="1"/>
                      <c:pt idx="0">
                        <c:v>0.49567367119901112</c:v>
                      </c:pt>
                    </c:numCache>
                  </c:numRef>
                </c:val>
                <c:extLst>
                  <c:ext xmlns:c16="http://schemas.microsoft.com/office/drawing/2014/chart" uri="{C3380CC4-5D6E-409C-BE32-E72D297353CC}">
                    <c16:uniqueId val="{00000003-53E9-4B68-8514-170B160607CC}"/>
                  </c:ext>
                </c:extLst>
              </c15:ser>
            </c15:filteredBarSeries>
          </c:ext>
        </c:extLst>
      </c:barChart>
      <c:catAx>
        <c:axId val="166065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1660649264"/>
        <c:crosses val="autoZero"/>
        <c:auto val="1"/>
        <c:lblAlgn val="ctr"/>
        <c:lblOffset val="100"/>
        <c:noMultiLvlLbl val="0"/>
      </c:catAx>
      <c:valAx>
        <c:axId val="1660649264"/>
        <c:scaling>
          <c:orientation val="minMax"/>
        </c:scaling>
        <c:delete val="1"/>
        <c:axPos val="l"/>
        <c:numFmt formatCode="0%" sourceLinked="1"/>
        <c:majorTickMark val="none"/>
        <c:minorTickMark val="none"/>
        <c:tickLblPos val="nextTo"/>
        <c:crossAx val="1660650512"/>
        <c:crosses val="autoZero"/>
        <c:crossBetween val="between"/>
      </c:valAx>
      <c:spPr>
        <a:noFill/>
        <a:ln>
          <a:noFill/>
        </a:ln>
        <a:effectLst/>
      </c:spPr>
    </c:plotArea>
    <c:legend>
      <c:legendPos val="t"/>
      <c:layout>
        <c:manualLayout>
          <c:xMode val="edge"/>
          <c:yMode val="edge"/>
          <c:x val="0"/>
          <c:y val="0.18550231481481483"/>
          <c:w val="1"/>
          <c:h val="0.1282214506172839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ISO</a:t>
            </a:r>
            <a:r>
              <a:rPr lang="en-GB" sz="1100" b="1" baseline="0">
                <a:solidFill>
                  <a:srgbClr val="054959"/>
                </a:solidFill>
              </a:rPr>
              <a:t> 45001 Accreditation </a:t>
            </a:r>
          </a:p>
          <a:p>
            <a:pPr>
              <a:defRPr sz="1100" b="1">
                <a:solidFill>
                  <a:srgbClr val="054959"/>
                </a:solidFill>
              </a:defRPr>
            </a:pPr>
            <a:r>
              <a:rPr lang="en-GB" sz="1100" b="1" baseline="0">
                <a:solidFill>
                  <a:srgbClr val="054959"/>
                </a:solidFill>
              </a:rPr>
              <a:t>(% of employees)</a:t>
            </a:r>
            <a:endParaRPr lang="en-GB" sz="1100" b="1">
              <a:solidFill>
                <a:srgbClr val="054959"/>
              </a:solidFill>
            </a:endParaRPr>
          </a:p>
        </c:rich>
      </c:tx>
      <c:layout>
        <c:manualLayout>
          <c:xMode val="edge"/>
          <c:yMode val="edge"/>
          <c:x val="0.17393616383599272"/>
          <c:y val="5.3896604938271607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People'!$D$43:$H$43</c:f>
              <c:strCache>
                <c:ptCount val="5"/>
                <c:pt idx="0">
                  <c:v>FY2022</c:v>
                </c:pt>
                <c:pt idx="1">
                  <c:v>FY2023</c:v>
                </c:pt>
                <c:pt idx="2">
                  <c:v>FY2024</c:v>
                </c:pt>
                <c:pt idx="3">
                  <c:v>FY2025</c:v>
                </c:pt>
                <c:pt idx="4">
                  <c:v>FY2026</c:v>
                </c:pt>
              </c:strCache>
            </c:strRef>
          </c:cat>
          <c:val>
            <c:numRef>
              <c:f>'Our People'!$D$44:$H$44</c:f>
              <c:numCache>
                <c:formatCode>0%</c:formatCode>
                <c:ptCount val="5"/>
                <c:pt idx="0">
                  <c:v>0.05</c:v>
                </c:pt>
                <c:pt idx="1">
                  <c:v>0.48</c:v>
                </c:pt>
                <c:pt idx="2">
                  <c:v>0.59997481516127305</c:v>
                </c:pt>
                <c:pt idx="3">
                  <c:v>0.73</c:v>
                </c:pt>
                <c:pt idx="4">
                  <c:v>0.72</c:v>
                </c:pt>
              </c:numCache>
            </c:numRef>
          </c:val>
          <c:extLst>
            <c:ext xmlns:c16="http://schemas.microsoft.com/office/drawing/2014/chart" uri="{C3380CC4-5D6E-409C-BE32-E72D297353CC}">
              <c16:uniqueId val="{00000000-135E-4196-AFCA-D1845C6A7F53}"/>
            </c:ext>
          </c:extLst>
        </c:ser>
        <c:dLbls>
          <c:showLegendKey val="0"/>
          <c:showVal val="0"/>
          <c:showCatName val="0"/>
          <c:showSerName val="0"/>
          <c:showPercent val="0"/>
          <c:showBubbleSize val="0"/>
        </c:dLbls>
        <c:gapWidth val="100"/>
        <c:overlap val="-27"/>
        <c:axId val="272221599"/>
        <c:axId val="272218687"/>
      </c:barChart>
      <c:catAx>
        <c:axId val="2722215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54959"/>
                </a:solidFill>
                <a:latin typeface="+mn-lt"/>
                <a:ea typeface="+mn-ea"/>
                <a:cs typeface="+mn-cs"/>
              </a:defRPr>
            </a:pPr>
            <a:endParaRPr lang="en-US"/>
          </a:p>
        </c:txPr>
        <c:crossAx val="272218687"/>
        <c:crosses val="autoZero"/>
        <c:auto val="1"/>
        <c:lblAlgn val="ctr"/>
        <c:lblOffset val="100"/>
        <c:noMultiLvlLbl val="0"/>
      </c:catAx>
      <c:valAx>
        <c:axId val="272218687"/>
        <c:scaling>
          <c:orientation val="minMax"/>
          <c:max val="0.8"/>
        </c:scaling>
        <c:delete val="1"/>
        <c:axPos val="l"/>
        <c:numFmt formatCode="0%" sourceLinked="1"/>
        <c:majorTickMark val="out"/>
        <c:minorTickMark val="none"/>
        <c:tickLblPos val="nextTo"/>
        <c:crossAx val="2722215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a:t>
            </a:r>
            <a:r>
              <a:rPr lang="en-GB" sz="1100" b="1" baseline="0">
                <a:solidFill>
                  <a:srgbClr val="054959"/>
                </a:solidFill>
              </a:rPr>
              <a:t> Revenue from UN SDGs aligned activities</a:t>
            </a:r>
            <a:endParaRPr lang="en-GB" sz="1100" b="1">
              <a:solidFill>
                <a:srgbClr val="054959"/>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GB"/>
        </a:p>
      </c:txPr>
    </c:title>
    <c:autoTitleDeleted val="0"/>
    <c:plotArea>
      <c:layout>
        <c:manualLayout>
          <c:layoutTarget val="inner"/>
          <c:xMode val="edge"/>
          <c:yMode val="edge"/>
          <c:x val="6.2083118488550429E-2"/>
          <c:y val="0.20982934599704431"/>
          <c:w val="0.88506097034211018"/>
          <c:h val="0.61220709181075561"/>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Products'!$D$5:$K$5</c:f>
              <c:strCache>
                <c:ptCount val="8"/>
                <c:pt idx="0">
                  <c:v>FY2019</c:v>
                </c:pt>
                <c:pt idx="1">
                  <c:v>FY2020</c:v>
                </c:pt>
                <c:pt idx="2">
                  <c:v>FY2021</c:v>
                </c:pt>
                <c:pt idx="3">
                  <c:v>FY2022</c:v>
                </c:pt>
                <c:pt idx="4">
                  <c:v>FY2023</c:v>
                </c:pt>
                <c:pt idx="5">
                  <c:v>FY2024</c:v>
                </c:pt>
                <c:pt idx="6">
                  <c:v>FY2025</c:v>
                </c:pt>
                <c:pt idx="7">
                  <c:v>FY2026</c:v>
                </c:pt>
              </c:strCache>
            </c:strRef>
          </c:cat>
          <c:val>
            <c:numRef>
              <c:f>'Our Products'!$D$6:$K$6</c:f>
              <c:numCache>
                <c:formatCode>0%</c:formatCode>
                <c:ptCount val="8"/>
                <c:pt idx="0">
                  <c:v>0.66</c:v>
                </c:pt>
                <c:pt idx="1">
                  <c:v>0.68</c:v>
                </c:pt>
                <c:pt idx="2">
                  <c:v>0.7</c:v>
                </c:pt>
                <c:pt idx="3">
                  <c:v>0.76</c:v>
                </c:pt>
                <c:pt idx="4">
                  <c:v>0.77</c:v>
                </c:pt>
                <c:pt idx="5">
                  <c:v>0.750119570416105</c:v>
                </c:pt>
                <c:pt idx="6">
                  <c:v>0.79</c:v>
                </c:pt>
                <c:pt idx="7">
                  <c:v>0.79</c:v>
                </c:pt>
              </c:numCache>
            </c:numRef>
          </c:val>
          <c:extLst>
            <c:ext xmlns:c16="http://schemas.microsoft.com/office/drawing/2014/chart" uri="{C3380CC4-5D6E-409C-BE32-E72D297353CC}">
              <c16:uniqueId val="{00000000-C80B-43FD-82F3-F0905EAE35BA}"/>
            </c:ext>
          </c:extLst>
        </c:ser>
        <c:dLbls>
          <c:showLegendKey val="0"/>
          <c:showVal val="0"/>
          <c:showCatName val="0"/>
          <c:showSerName val="0"/>
          <c:showPercent val="0"/>
          <c:showBubbleSize val="0"/>
        </c:dLbls>
        <c:gapWidth val="100"/>
        <c:overlap val="-27"/>
        <c:axId val="272217439"/>
        <c:axId val="272194143"/>
      </c:barChart>
      <c:catAx>
        <c:axId val="2722174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rgbClr val="054959"/>
                </a:solidFill>
                <a:latin typeface="+mn-lt"/>
                <a:ea typeface="+mn-ea"/>
                <a:cs typeface="+mn-cs"/>
              </a:defRPr>
            </a:pPr>
            <a:endParaRPr lang="en-US"/>
          </a:p>
        </c:txPr>
        <c:crossAx val="272194143"/>
        <c:crosses val="autoZero"/>
        <c:auto val="1"/>
        <c:lblAlgn val="ctr"/>
        <c:lblOffset val="100"/>
        <c:noMultiLvlLbl val="0"/>
      </c:catAx>
      <c:valAx>
        <c:axId val="272194143"/>
        <c:scaling>
          <c:orientation val="minMax"/>
          <c:min val="0.6100000000000001"/>
        </c:scaling>
        <c:delete val="1"/>
        <c:axPos val="l"/>
        <c:numFmt formatCode="0%" sourceLinked="1"/>
        <c:majorTickMark val="out"/>
        <c:minorTickMark val="none"/>
        <c:tickLblPos val="nextTo"/>
        <c:crossAx val="272217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r>
              <a:rPr lang="en-GB" sz="1100" b="1">
                <a:solidFill>
                  <a:srgbClr val="054959"/>
                </a:solidFill>
              </a:rPr>
              <a:t>ISO 9001 Accreditation </a:t>
            </a:r>
          </a:p>
          <a:p>
            <a:pPr>
              <a:defRPr sz="1100" b="1">
                <a:solidFill>
                  <a:srgbClr val="054959"/>
                </a:solidFill>
              </a:defRPr>
            </a:pPr>
            <a:r>
              <a:rPr lang="en-GB" sz="1100" b="1">
                <a:solidFill>
                  <a:srgbClr val="054959"/>
                </a:solidFill>
              </a:rPr>
              <a:t>(% of sites)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54959"/>
              </a:solidFill>
              <a:latin typeface="+mn-lt"/>
              <a:ea typeface="+mn-ea"/>
              <a:cs typeface="+mn-cs"/>
            </a:defRPr>
          </a:pPr>
          <a:endParaRPr lang="en-US"/>
        </a:p>
      </c:txPr>
    </c:title>
    <c:autoTitleDeleted val="0"/>
    <c:plotArea>
      <c:layout>
        <c:manualLayout>
          <c:layoutTarget val="inner"/>
          <c:xMode val="edge"/>
          <c:yMode val="edge"/>
          <c:x val="4.1070739587110917E-2"/>
          <c:y val="0.20894557324404425"/>
          <c:w val="0.93888888888888888"/>
          <c:h val="0.60225022384344984"/>
        </c:manualLayout>
      </c:layout>
      <c:barChart>
        <c:barDir val="col"/>
        <c:grouping val="clustered"/>
        <c:varyColors val="0"/>
        <c:ser>
          <c:idx val="0"/>
          <c:order val="0"/>
          <c:spPr>
            <a:solidFill>
              <a:srgbClr val="EA61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54959"/>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'Our Products'!$F$10:$K$10</c:f>
              <c:strCache>
                <c:ptCount val="6"/>
                <c:pt idx="0">
                  <c:v>FY2021</c:v>
                </c:pt>
                <c:pt idx="1">
                  <c:v>FY2022</c:v>
                </c:pt>
                <c:pt idx="2">
                  <c:v>FY2023</c:v>
                </c:pt>
                <c:pt idx="3">
                  <c:v>FY2024</c:v>
                </c:pt>
                <c:pt idx="4">
                  <c:v>FY2025</c:v>
                </c:pt>
                <c:pt idx="5">
                  <c:v>FY2026</c:v>
                </c:pt>
              </c:strCache>
            </c:strRef>
          </c:cat>
          <c:val>
            <c:numRef>
              <c:f>'Our Products'!$F$11:$K$11</c:f>
              <c:numCache>
                <c:formatCode>0%</c:formatCode>
                <c:ptCount val="6"/>
                <c:pt idx="0">
                  <c:v>0.85</c:v>
                </c:pt>
                <c:pt idx="1">
                  <c:v>0.87</c:v>
                </c:pt>
                <c:pt idx="2">
                  <c:v>0.92</c:v>
                </c:pt>
                <c:pt idx="3">
                  <c:v>0.97875617851608199</c:v>
                </c:pt>
                <c:pt idx="4">
                  <c:v>0.94</c:v>
                </c:pt>
                <c:pt idx="5">
                  <c:v>0.96</c:v>
                </c:pt>
              </c:numCache>
            </c:numRef>
          </c:val>
          <c:extLst>
            <c:ext xmlns:c16="http://schemas.microsoft.com/office/drawing/2014/chart" uri="{C3380CC4-5D6E-409C-BE32-E72D297353CC}">
              <c16:uniqueId val="{00000000-751E-4E3D-9F71-B141C6650C23}"/>
            </c:ext>
          </c:extLst>
        </c:ser>
        <c:dLbls>
          <c:showLegendKey val="0"/>
          <c:showVal val="0"/>
          <c:showCatName val="0"/>
          <c:showSerName val="0"/>
          <c:showPercent val="0"/>
          <c:showBubbleSize val="0"/>
        </c:dLbls>
        <c:gapWidth val="100"/>
        <c:overlap val="-27"/>
        <c:axId val="272197055"/>
        <c:axId val="272198719"/>
      </c:barChart>
      <c:catAx>
        <c:axId val="2721970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rgbClr val="054959"/>
                </a:solidFill>
                <a:latin typeface="+mn-lt"/>
                <a:ea typeface="+mn-ea"/>
                <a:cs typeface="+mn-cs"/>
              </a:defRPr>
            </a:pPr>
            <a:endParaRPr lang="en-US"/>
          </a:p>
        </c:txPr>
        <c:crossAx val="272198719"/>
        <c:crosses val="autoZero"/>
        <c:auto val="1"/>
        <c:lblAlgn val="ctr"/>
        <c:lblOffset val="100"/>
        <c:noMultiLvlLbl val="0"/>
      </c:catAx>
      <c:valAx>
        <c:axId val="272198719"/>
        <c:scaling>
          <c:orientation val="minMax"/>
          <c:min val="0.2"/>
        </c:scaling>
        <c:delete val="1"/>
        <c:axPos val="l"/>
        <c:numFmt formatCode="0%" sourceLinked="1"/>
        <c:majorTickMark val="out"/>
        <c:minorTickMark val="none"/>
        <c:tickLblPos val="nextTo"/>
        <c:crossAx val="27219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514350</xdr:colOff>
      <xdr:row>1</xdr:row>
      <xdr:rowOff>1</xdr:rowOff>
    </xdr:from>
    <xdr:to>
      <xdr:col>11</xdr:col>
      <xdr:colOff>390525</xdr:colOff>
      <xdr:row>2</xdr:row>
      <xdr:rowOff>171451</xdr:rowOff>
    </xdr:to>
    <xdr:sp macro="" textlink="">
      <xdr:nvSpPr>
        <xdr:cNvPr id="3" name="TextBox 2">
          <a:extLst>
            <a:ext uri="{FF2B5EF4-FFF2-40B4-BE49-F238E27FC236}">
              <a16:creationId xmlns:a16="http://schemas.microsoft.com/office/drawing/2014/main" id="{879D37EB-42D4-6A2B-9E8A-45BE00BAA437}"/>
            </a:ext>
          </a:extLst>
        </xdr:cNvPr>
        <xdr:cNvSpPr txBox="1"/>
      </xdr:nvSpPr>
      <xdr:spPr>
        <a:xfrm>
          <a:off x="1924050" y="190501"/>
          <a:ext cx="47529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rgbClr val="054959"/>
              </a:solidFill>
              <a:latin typeface="Montserrat" panose="00000500000000000000" pitchFamily="2" charset="0"/>
            </a:rPr>
            <a:t>SUSTAINABILITY</a:t>
          </a:r>
          <a:r>
            <a:rPr lang="en-GB" sz="1800" b="1" baseline="0">
              <a:solidFill>
                <a:srgbClr val="054959"/>
              </a:solidFill>
              <a:latin typeface="Montserrat" panose="00000500000000000000" pitchFamily="2" charset="0"/>
            </a:rPr>
            <a:t> KEY METRICS</a:t>
          </a:r>
          <a:endParaRPr lang="en-GB" sz="1800" b="1">
            <a:solidFill>
              <a:srgbClr val="054959"/>
            </a:solidFill>
            <a:latin typeface="Montserrat" panose="00000500000000000000" pitchFamily="2" charset="0"/>
          </a:endParaRPr>
        </a:p>
      </xdr:txBody>
    </xdr:sp>
    <xdr:clientData/>
  </xdr:twoCellAnchor>
  <xdr:twoCellAnchor>
    <xdr:from>
      <xdr:col>1</xdr:col>
      <xdr:colOff>19050</xdr:colOff>
      <xdr:row>5</xdr:row>
      <xdr:rowOff>123825</xdr:rowOff>
    </xdr:from>
    <xdr:to>
      <xdr:col>4</xdr:col>
      <xdr:colOff>530250</xdr:colOff>
      <xdr:row>19</xdr:row>
      <xdr:rowOff>48825</xdr:rowOff>
    </xdr:to>
    <xdr:graphicFrame macro="">
      <xdr:nvGraphicFramePr>
        <xdr:cNvPr id="4" name="Chart 3">
          <a:extLst>
            <a:ext uri="{FF2B5EF4-FFF2-40B4-BE49-F238E27FC236}">
              <a16:creationId xmlns:a16="http://schemas.microsoft.com/office/drawing/2014/main" id="{96EBF2D1-A3E6-3CB5-A8F2-6268E52E5B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71436</xdr:colOff>
      <xdr:row>5</xdr:row>
      <xdr:rowOff>114300</xdr:rowOff>
    </xdr:from>
    <xdr:to>
      <xdr:col>12</xdr:col>
      <xdr:colOff>582636</xdr:colOff>
      <xdr:row>19</xdr:row>
      <xdr:rowOff>39300</xdr:rowOff>
    </xdr:to>
    <xdr:graphicFrame macro="">
      <xdr:nvGraphicFramePr>
        <xdr:cNvPr id="5" name="Chart 4">
          <a:extLst>
            <a:ext uri="{FF2B5EF4-FFF2-40B4-BE49-F238E27FC236}">
              <a16:creationId xmlns:a16="http://schemas.microsoft.com/office/drawing/2014/main" id="{02117D3F-AE17-2D0E-68B1-F297CCF24C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52387</xdr:colOff>
      <xdr:row>5</xdr:row>
      <xdr:rowOff>119061</xdr:rowOff>
    </xdr:from>
    <xdr:to>
      <xdr:col>8</xdr:col>
      <xdr:colOff>563587</xdr:colOff>
      <xdr:row>19</xdr:row>
      <xdr:rowOff>44061</xdr:rowOff>
    </xdr:to>
    <xdr:graphicFrame macro="">
      <xdr:nvGraphicFramePr>
        <xdr:cNvPr id="6" name="Chart 5">
          <a:extLst>
            <a:ext uri="{FF2B5EF4-FFF2-40B4-BE49-F238E27FC236}">
              <a16:creationId xmlns:a16="http://schemas.microsoft.com/office/drawing/2014/main" id="{89FBA055-F3C1-D08A-8CDC-DE0A9D46E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23812</xdr:colOff>
      <xdr:row>21</xdr:row>
      <xdr:rowOff>114300</xdr:rowOff>
    </xdr:from>
    <xdr:to>
      <xdr:col>4</xdr:col>
      <xdr:colOff>535012</xdr:colOff>
      <xdr:row>35</xdr:row>
      <xdr:rowOff>39300</xdr:rowOff>
    </xdr:to>
    <xdr:graphicFrame macro="">
      <xdr:nvGraphicFramePr>
        <xdr:cNvPr id="7" name="Chart 6">
          <a:extLst>
            <a:ext uri="{FF2B5EF4-FFF2-40B4-BE49-F238E27FC236}">
              <a16:creationId xmlns:a16="http://schemas.microsoft.com/office/drawing/2014/main" id="{F32A3F75-33F3-50AB-68FD-43E0CB569E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71437</xdr:colOff>
      <xdr:row>21</xdr:row>
      <xdr:rowOff>100011</xdr:rowOff>
    </xdr:from>
    <xdr:to>
      <xdr:col>12</xdr:col>
      <xdr:colOff>582637</xdr:colOff>
      <xdr:row>35</xdr:row>
      <xdr:rowOff>25011</xdr:rowOff>
    </xdr:to>
    <xdr:graphicFrame macro="">
      <xdr:nvGraphicFramePr>
        <xdr:cNvPr id="8" name="Chart 7">
          <a:extLst>
            <a:ext uri="{FF2B5EF4-FFF2-40B4-BE49-F238E27FC236}">
              <a16:creationId xmlns:a16="http://schemas.microsoft.com/office/drawing/2014/main" id="{AE478BE3-5732-B135-3C87-1D80D21C29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52387</xdr:colOff>
      <xdr:row>21</xdr:row>
      <xdr:rowOff>109537</xdr:rowOff>
    </xdr:from>
    <xdr:to>
      <xdr:col>8</xdr:col>
      <xdr:colOff>563587</xdr:colOff>
      <xdr:row>35</xdr:row>
      <xdr:rowOff>34537</xdr:rowOff>
    </xdr:to>
    <xdr:graphicFrame macro="">
      <xdr:nvGraphicFramePr>
        <xdr:cNvPr id="9" name="Chart 8">
          <a:extLst>
            <a:ext uri="{FF2B5EF4-FFF2-40B4-BE49-F238E27FC236}">
              <a16:creationId xmlns:a16="http://schemas.microsoft.com/office/drawing/2014/main" id="{A8FA9AEB-84B3-AC89-A9F7-0FCAE5589A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xdr:colOff>
      <xdr:row>37</xdr:row>
      <xdr:rowOff>100012</xdr:rowOff>
    </xdr:from>
    <xdr:to>
      <xdr:col>4</xdr:col>
      <xdr:colOff>535012</xdr:colOff>
      <xdr:row>51</xdr:row>
      <xdr:rowOff>25012</xdr:rowOff>
    </xdr:to>
    <xdr:graphicFrame macro="">
      <xdr:nvGraphicFramePr>
        <xdr:cNvPr id="10" name="Chart 9">
          <a:extLst>
            <a:ext uri="{FF2B5EF4-FFF2-40B4-BE49-F238E27FC236}">
              <a16:creationId xmlns:a16="http://schemas.microsoft.com/office/drawing/2014/main" id="{C09B861F-19AE-DEC8-90E1-20B1E54121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52387</xdr:colOff>
      <xdr:row>37</xdr:row>
      <xdr:rowOff>109537</xdr:rowOff>
    </xdr:from>
    <xdr:to>
      <xdr:col>8</xdr:col>
      <xdr:colOff>552450</xdr:colOff>
      <xdr:row>51</xdr:row>
      <xdr:rowOff>38101</xdr:rowOff>
    </xdr:to>
    <xdr:graphicFrame macro="">
      <xdr:nvGraphicFramePr>
        <xdr:cNvPr id="11" name="Chart 10">
          <a:extLst>
            <a:ext uri="{FF2B5EF4-FFF2-40B4-BE49-F238E27FC236}">
              <a16:creationId xmlns:a16="http://schemas.microsoft.com/office/drawing/2014/main" id="{E2816E32-EB0C-8E7E-F563-226DC28D6F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61383</xdr:colOff>
      <xdr:row>0</xdr:row>
      <xdr:rowOff>89895</xdr:rowOff>
    </xdr:from>
    <xdr:to>
      <xdr:col>1</xdr:col>
      <xdr:colOff>1458383</xdr:colOff>
      <xdr:row>2</xdr:row>
      <xdr:rowOff>78528</xdr:rowOff>
    </xdr:to>
    <xdr:pic>
      <xdr:nvPicPr>
        <xdr:cNvPr id="2" name="Picture 1">
          <a:extLst>
            <a:ext uri="{FF2B5EF4-FFF2-40B4-BE49-F238E27FC236}">
              <a16:creationId xmlns:a16="http://schemas.microsoft.com/office/drawing/2014/main" id="{C1F5AEB2-6BEB-49F3-93BD-C3CE470CF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466" y="89895"/>
          <a:ext cx="1400175" cy="369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61383</xdr:colOff>
      <xdr:row>0</xdr:row>
      <xdr:rowOff>89895</xdr:rowOff>
    </xdr:from>
    <xdr:to>
      <xdr:col>1</xdr:col>
      <xdr:colOff>1458383</xdr:colOff>
      <xdr:row>2</xdr:row>
      <xdr:rowOff>78528</xdr:rowOff>
    </xdr:to>
    <xdr:pic>
      <xdr:nvPicPr>
        <xdr:cNvPr id="2" name="Picture 1">
          <a:extLst>
            <a:ext uri="{FF2B5EF4-FFF2-40B4-BE49-F238E27FC236}">
              <a16:creationId xmlns:a16="http://schemas.microsoft.com/office/drawing/2014/main" id="{0FDDBB0C-DDFF-478E-9DC9-91C45994A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08" y="86720"/>
          <a:ext cx="1390650" cy="353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61383</xdr:colOff>
      <xdr:row>0</xdr:row>
      <xdr:rowOff>89895</xdr:rowOff>
    </xdr:from>
    <xdr:to>
      <xdr:col>1</xdr:col>
      <xdr:colOff>1458383</xdr:colOff>
      <xdr:row>2</xdr:row>
      <xdr:rowOff>78528</xdr:rowOff>
    </xdr:to>
    <xdr:pic>
      <xdr:nvPicPr>
        <xdr:cNvPr id="2" name="Picture 1">
          <a:extLst>
            <a:ext uri="{FF2B5EF4-FFF2-40B4-BE49-F238E27FC236}">
              <a16:creationId xmlns:a16="http://schemas.microsoft.com/office/drawing/2014/main" id="{3114FFEC-2291-4DA0-A6DD-E415CA7E4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8" y="89895"/>
          <a:ext cx="1400175" cy="369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61383</xdr:colOff>
      <xdr:row>0</xdr:row>
      <xdr:rowOff>89895</xdr:rowOff>
    </xdr:from>
    <xdr:to>
      <xdr:col>1</xdr:col>
      <xdr:colOff>1455208</xdr:colOff>
      <xdr:row>2</xdr:row>
      <xdr:rowOff>78528</xdr:rowOff>
    </xdr:to>
    <xdr:pic>
      <xdr:nvPicPr>
        <xdr:cNvPr id="2" name="Picture 1">
          <a:extLst>
            <a:ext uri="{FF2B5EF4-FFF2-40B4-BE49-F238E27FC236}">
              <a16:creationId xmlns:a16="http://schemas.microsoft.com/office/drawing/2014/main" id="{5D44F269-0861-4807-B258-9795E33E97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8" y="89895"/>
          <a:ext cx="1400175" cy="3696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3B4D-68C1-4E62-9B7B-0C80424AF9DC}">
  <sheetPr>
    <pageSetUpPr fitToPage="1"/>
  </sheetPr>
  <dimension ref="B5:M37"/>
  <sheetViews>
    <sheetView tabSelected="1" zoomScale="160" zoomScaleNormal="160" zoomScaleSheetLayoutView="100" workbookViewId="0">
      <selection activeCell="O4" sqref="O4"/>
    </sheetView>
  </sheetViews>
  <sheetFormatPr defaultColWidth="9.1796875" defaultRowHeight="14.5" x14ac:dyDescent="0.35"/>
  <cols>
    <col min="1" max="1" width="7.81640625" style="3" customWidth="1"/>
    <col min="2" max="16384" width="9.1796875" style="3"/>
  </cols>
  <sheetData>
    <row r="5" spans="2:13" ht="21" customHeight="1" x14ac:dyDescent="0.35">
      <c r="B5" s="55" t="s">
        <v>0</v>
      </c>
      <c r="C5" s="55"/>
      <c r="D5" s="55"/>
      <c r="E5" s="55"/>
      <c r="F5" s="55"/>
      <c r="G5" s="55"/>
      <c r="H5" s="55"/>
      <c r="I5" s="55"/>
      <c r="J5" s="55"/>
      <c r="K5" s="55"/>
      <c r="L5" s="55"/>
      <c r="M5" s="55"/>
    </row>
    <row r="21" spans="2:13" ht="21.75" customHeight="1" x14ac:dyDescent="0.35">
      <c r="B21" s="55" t="s">
        <v>1</v>
      </c>
      <c r="C21" s="55"/>
      <c r="D21" s="55"/>
      <c r="E21" s="55"/>
      <c r="F21" s="55"/>
      <c r="G21" s="55"/>
      <c r="H21" s="55"/>
      <c r="I21" s="55"/>
      <c r="J21" s="55"/>
      <c r="K21" s="55"/>
      <c r="L21" s="55"/>
      <c r="M21" s="55"/>
    </row>
    <row r="37" spans="2:13" ht="21.75" customHeight="1" x14ac:dyDescent="0.35">
      <c r="B37" s="55" t="s">
        <v>2</v>
      </c>
      <c r="C37" s="55"/>
      <c r="D37" s="55"/>
      <c r="E37" s="55"/>
      <c r="F37" s="55"/>
      <c r="G37" s="55"/>
      <c r="H37" s="55"/>
      <c r="I37" s="55"/>
      <c r="J37" s="55"/>
      <c r="K37" s="55"/>
      <c r="L37" s="55"/>
      <c r="M37" s="55"/>
    </row>
  </sheetData>
  <mergeCells count="3">
    <mergeCell ref="B5:M5"/>
    <mergeCell ref="B21:M21"/>
    <mergeCell ref="B37:M37"/>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45B8-78FA-4C04-B705-1CB898DC518A}">
  <sheetPr>
    <pageSetUpPr fitToPage="1"/>
  </sheetPr>
  <dimension ref="B4:N44"/>
  <sheetViews>
    <sheetView view="pageBreakPreview" topLeftCell="A11" zoomScaleNormal="100" zoomScaleSheetLayoutView="100" workbookViewId="0">
      <selection activeCell="Q34" sqref="Q34"/>
    </sheetView>
  </sheetViews>
  <sheetFormatPr defaultColWidth="9.1796875" defaultRowHeight="14.5" x14ac:dyDescent="0.35"/>
  <cols>
    <col min="1" max="1" width="3" style="3" customWidth="1"/>
    <col min="2" max="2" width="38.1796875" style="3" customWidth="1"/>
    <col min="3" max="3" width="22.453125" style="3" customWidth="1"/>
    <col min="4" max="4" width="11.26953125" style="3" customWidth="1"/>
    <col min="5" max="8" width="11.453125" style="3" customWidth="1"/>
    <col min="9" max="9" width="2.54296875" style="3" customWidth="1"/>
    <col min="10" max="13" width="13" style="3" customWidth="1"/>
    <col min="14" max="14" width="11.1796875" style="3" customWidth="1"/>
    <col min="15" max="16384" width="9.1796875" style="3"/>
  </cols>
  <sheetData>
    <row r="4" spans="2:14" ht="18.5" x14ac:dyDescent="0.45">
      <c r="B4" s="1" t="s">
        <v>3</v>
      </c>
      <c r="C4" s="1"/>
      <c r="D4" s="32"/>
      <c r="E4" s="32"/>
      <c r="F4" s="32"/>
      <c r="G4" s="32"/>
      <c r="H4" s="32"/>
      <c r="I4" s="1"/>
      <c r="J4" s="32"/>
      <c r="K4" s="32"/>
      <c r="L4" s="32"/>
      <c r="M4" s="32"/>
      <c r="N4" s="32"/>
    </row>
    <row r="5" spans="2:14" ht="18" thickBot="1" x14ac:dyDescent="0.4">
      <c r="B5" s="18" t="s">
        <v>4</v>
      </c>
      <c r="C5" s="18" t="s">
        <v>5</v>
      </c>
      <c r="D5" s="59" t="s">
        <v>6</v>
      </c>
      <c r="E5" s="60"/>
      <c r="F5" s="60"/>
      <c r="G5" s="60"/>
      <c r="H5" s="60"/>
      <c r="I5" s="18"/>
      <c r="J5" s="59" t="s">
        <v>7</v>
      </c>
      <c r="K5" s="60"/>
      <c r="L5" s="60"/>
      <c r="M5" s="60"/>
      <c r="N5" s="60"/>
    </row>
    <row r="6" spans="2:14" x14ac:dyDescent="0.35">
      <c r="B6" s="4" t="s">
        <v>8</v>
      </c>
      <c r="D6" s="5" t="s">
        <v>9</v>
      </c>
      <c r="E6" s="5" t="s">
        <v>10</v>
      </c>
      <c r="F6" s="5" t="s">
        <v>11</v>
      </c>
      <c r="G6" s="5" t="s">
        <v>12</v>
      </c>
      <c r="H6" s="5" t="s">
        <v>130</v>
      </c>
      <c r="I6" s="5"/>
      <c r="J6" s="5" t="s">
        <v>9</v>
      </c>
      <c r="K6" s="5" t="s">
        <v>10</v>
      </c>
      <c r="L6" s="5" t="s">
        <v>11</v>
      </c>
      <c r="M6" s="5" t="s">
        <v>12</v>
      </c>
      <c r="N6" s="5" t="s">
        <v>130</v>
      </c>
    </row>
    <row r="7" spans="2:14" ht="16.5" x14ac:dyDescent="0.45">
      <c r="B7" s="3" t="s">
        <v>13</v>
      </c>
      <c r="C7" s="6" t="s">
        <v>14</v>
      </c>
      <c r="D7" s="12">
        <v>1488</v>
      </c>
      <c r="E7" s="12">
        <v>1338</v>
      </c>
      <c r="F7" s="12">
        <v>1606</v>
      </c>
      <c r="G7" s="12">
        <v>1546</v>
      </c>
      <c r="H7" s="12">
        <v>1650.4756340989986</v>
      </c>
      <c r="I7" s="12"/>
      <c r="J7" s="12">
        <v>1991.1395867691856</v>
      </c>
      <c r="K7" s="12">
        <v>1801.6619286521568</v>
      </c>
      <c r="L7" s="12">
        <v>1893.7624997891569</v>
      </c>
      <c r="M7" s="12">
        <v>1676.9144981564521</v>
      </c>
      <c r="N7" s="12">
        <v>1650.4756340989986</v>
      </c>
    </row>
    <row r="8" spans="2:14" ht="16.5" x14ac:dyDescent="0.45">
      <c r="B8" s="3" t="s">
        <v>15</v>
      </c>
      <c r="C8" s="6" t="s">
        <v>14</v>
      </c>
      <c r="D8" s="12">
        <v>9365</v>
      </c>
      <c r="E8" s="12">
        <v>8710</v>
      </c>
      <c r="F8" s="12">
        <v>6736</v>
      </c>
      <c r="G8" s="12">
        <v>6749</v>
      </c>
      <c r="H8" s="12">
        <v>5853.3227694982324</v>
      </c>
      <c r="I8" s="12"/>
      <c r="J8" s="12">
        <v>9753.6802438903032</v>
      </c>
      <c r="K8" s="12">
        <v>9068.4498764949931</v>
      </c>
      <c r="L8" s="12">
        <v>7012.3624189214606</v>
      </c>
      <c r="M8" s="12">
        <v>6869.259385182535</v>
      </c>
      <c r="N8" s="12">
        <v>5853.3227694982324</v>
      </c>
    </row>
    <row r="9" spans="2:14" ht="17.5" x14ac:dyDescent="0.45">
      <c r="B9" s="3" t="s">
        <v>16</v>
      </c>
      <c r="C9" s="6" t="s">
        <v>14</v>
      </c>
      <c r="D9" s="12">
        <f>SUM(D7:D8)</f>
        <v>10853</v>
      </c>
      <c r="E9" s="12">
        <f>SUM(E7:E8)</f>
        <v>10048</v>
      </c>
      <c r="F9" s="12">
        <f t="shared" ref="F9:G9" si="0">SUM(F7:F8)</f>
        <v>8342</v>
      </c>
      <c r="G9" s="12">
        <f t="shared" si="0"/>
        <v>8295</v>
      </c>
      <c r="H9" s="12">
        <f t="shared" ref="H9" si="1">SUM(H7:H8)</f>
        <v>7503.7984035972313</v>
      </c>
      <c r="I9" s="12"/>
      <c r="J9" s="12">
        <f t="shared" ref="J9" si="2">SUM(J7:J8)</f>
        <v>11744.81983065949</v>
      </c>
      <c r="K9" s="12">
        <f t="shared" ref="K9" si="3">SUM(K7:K8)</f>
        <v>10870.111805147149</v>
      </c>
      <c r="L9" s="12">
        <f t="shared" ref="L9:M9" si="4">SUM(L7:L8)</f>
        <v>8906.1249187106168</v>
      </c>
      <c r="M9" s="12">
        <f t="shared" si="4"/>
        <v>8546.1738833389863</v>
      </c>
      <c r="N9" s="12">
        <f t="shared" ref="N9" si="5">SUM(N7:N8)</f>
        <v>7503.7984035972313</v>
      </c>
    </row>
    <row r="10" spans="2:14" ht="17.5" x14ac:dyDescent="0.45">
      <c r="B10" s="3" t="s">
        <v>17</v>
      </c>
      <c r="C10" s="6" t="s">
        <v>14</v>
      </c>
      <c r="D10" s="48"/>
      <c r="E10" s="48"/>
      <c r="F10" s="12">
        <v>2626882</v>
      </c>
      <c r="G10" s="12">
        <v>2640536</v>
      </c>
      <c r="H10" s="12">
        <v>2671102.6368080587</v>
      </c>
      <c r="I10" s="12"/>
      <c r="J10" s="48"/>
      <c r="K10" s="48"/>
      <c r="L10" s="12">
        <v>2683231.8195385393</v>
      </c>
      <c r="M10" s="12">
        <v>2642818.4567522909</v>
      </c>
      <c r="N10" s="12">
        <v>2671102.6368080587</v>
      </c>
    </row>
    <row r="11" spans="2:14" ht="16.5" x14ac:dyDescent="0.45">
      <c r="B11" s="3" t="s">
        <v>18</v>
      </c>
      <c r="C11" s="6" t="s">
        <v>14</v>
      </c>
      <c r="D11" s="48"/>
      <c r="E11" s="48"/>
      <c r="F11" s="12">
        <f t="shared" ref="F11:G11" si="6">F9+F10</f>
        <v>2635224</v>
      </c>
      <c r="G11" s="12">
        <f t="shared" si="6"/>
        <v>2648831</v>
      </c>
      <c r="H11" s="12">
        <f t="shared" ref="H11" si="7">H9+H10</f>
        <v>2678606.4352116561</v>
      </c>
      <c r="I11" s="12"/>
      <c r="J11" s="48"/>
      <c r="K11" s="48"/>
      <c r="L11" s="12">
        <f t="shared" ref="L11:M11" si="8">L9+L10</f>
        <v>2692137.9444572497</v>
      </c>
      <c r="M11" s="12">
        <f t="shared" si="8"/>
        <v>2651364.6306356299</v>
      </c>
      <c r="N11" s="12">
        <f t="shared" ref="N11" si="9">N9+N10</f>
        <v>2678606.4352116561</v>
      </c>
    </row>
    <row r="12" spans="2:14" ht="17.5" x14ac:dyDescent="0.45">
      <c r="B12" s="3" t="s">
        <v>19</v>
      </c>
      <c r="C12" s="6" t="s">
        <v>20</v>
      </c>
      <c r="D12" s="22">
        <v>30.73</v>
      </c>
      <c r="E12" s="22">
        <v>23.49</v>
      </c>
      <c r="F12" s="22">
        <v>18.61</v>
      </c>
      <c r="G12" s="22">
        <v>18.989999999999998</v>
      </c>
      <c r="H12" s="22">
        <v>17.260000000000002</v>
      </c>
      <c r="J12" s="42">
        <v>28.054403198622886</v>
      </c>
      <c r="K12" s="42">
        <v>22.176325311439069</v>
      </c>
      <c r="L12" s="42">
        <v>19.418186824744886</v>
      </c>
      <c r="M12" s="42">
        <v>18.802352032562681</v>
      </c>
      <c r="N12" s="42">
        <v>17.258555024184016</v>
      </c>
    </row>
    <row r="13" spans="2:14" ht="16.5" x14ac:dyDescent="0.35">
      <c r="B13" s="3" t="s">
        <v>21</v>
      </c>
      <c r="C13" s="6" t="s">
        <v>22</v>
      </c>
      <c r="D13" s="41"/>
      <c r="E13" s="41"/>
      <c r="F13" s="41"/>
      <c r="G13" s="41"/>
      <c r="H13" s="41"/>
      <c r="J13" s="41"/>
      <c r="K13" s="41"/>
      <c r="L13" s="41"/>
      <c r="M13" s="41"/>
      <c r="N13" s="41"/>
    </row>
    <row r="14" spans="2:14" x14ac:dyDescent="0.35">
      <c r="C14" s="6"/>
    </row>
    <row r="15" spans="2:14" x14ac:dyDescent="0.35">
      <c r="B15" s="8" t="s">
        <v>23</v>
      </c>
      <c r="C15" s="9"/>
      <c r="D15" s="10" t="s">
        <v>9</v>
      </c>
      <c r="E15" s="10" t="s">
        <v>10</v>
      </c>
      <c r="F15" s="10" t="s">
        <v>11</v>
      </c>
      <c r="G15" s="10" t="s">
        <v>12</v>
      </c>
      <c r="H15" s="10" t="s">
        <v>130</v>
      </c>
      <c r="I15" s="10"/>
      <c r="J15" s="10" t="s">
        <v>9</v>
      </c>
      <c r="K15" s="10" t="s">
        <v>10</v>
      </c>
      <c r="L15" s="10" t="s">
        <v>11</v>
      </c>
      <c r="M15" s="10" t="s">
        <v>12</v>
      </c>
      <c r="N15" s="10" t="s">
        <v>130</v>
      </c>
    </row>
    <row r="16" spans="2:14" ht="16.5" x14ac:dyDescent="0.45">
      <c r="B16" s="3" t="s">
        <v>13</v>
      </c>
      <c r="C16" s="6" t="s">
        <v>14</v>
      </c>
      <c r="D16" s="12">
        <v>1488</v>
      </c>
      <c r="E16" s="12">
        <v>1338</v>
      </c>
      <c r="F16" s="12">
        <v>1606</v>
      </c>
      <c r="G16" s="12">
        <v>1546</v>
      </c>
      <c r="H16" s="12">
        <v>1650.4756340989986</v>
      </c>
      <c r="I16" s="12"/>
      <c r="J16" s="12">
        <v>1991.1395867691856</v>
      </c>
      <c r="K16" s="12">
        <v>1801.6619286521568</v>
      </c>
      <c r="L16" s="12">
        <v>1893.7624997891569</v>
      </c>
      <c r="M16" s="12">
        <v>1676.9144981564521</v>
      </c>
      <c r="N16" s="12">
        <v>1650.4756340989986</v>
      </c>
    </row>
    <row r="17" spans="2:14" ht="16.5" x14ac:dyDescent="0.45">
      <c r="B17" s="3" t="s">
        <v>15</v>
      </c>
      <c r="C17" s="6" t="s">
        <v>14</v>
      </c>
      <c r="D17" s="12">
        <v>6460</v>
      </c>
      <c r="E17" s="12">
        <v>4392</v>
      </c>
      <c r="F17" s="12">
        <v>2820</v>
      </c>
      <c r="G17" s="12">
        <v>2006</v>
      </c>
      <c r="H17" s="12">
        <v>1153.7071241620636</v>
      </c>
      <c r="I17" s="12"/>
      <c r="J17" s="12">
        <v>6764.8615899834276</v>
      </c>
      <c r="K17" s="12">
        <v>4657.5271536990313</v>
      </c>
      <c r="L17" s="12">
        <v>2991.4252237326646</v>
      </c>
      <c r="M17" s="12">
        <v>2009.7249795771218</v>
      </c>
      <c r="N17" s="12">
        <v>1153.7071241620636</v>
      </c>
    </row>
    <row r="18" spans="2:14" ht="17.5" x14ac:dyDescent="0.45">
      <c r="B18" s="3" t="s">
        <v>16</v>
      </c>
      <c r="C18" s="6" t="s">
        <v>14</v>
      </c>
      <c r="D18" s="12">
        <f t="shared" ref="D18:M18" si="10">D16+D17</f>
        <v>7948</v>
      </c>
      <c r="E18" s="12">
        <f t="shared" si="10"/>
        <v>5730</v>
      </c>
      <c r="F18" s="12">
        <f t="shared" si="10"/>
        <v>4426</v>
      </c>
      <c r="G18" s="12">
        <f t="shared" si="10"/>
        <v>3552</v>
      </c>
      <c r="H18" s="12">
        <f t="shared" ref="H18" si="11">H16+H17</f>
        <v>2804.1827582610622</v>
      </c>
      <c r="I18" s="12"/>
      <c r="J18" s="12">
        <f t="shared" si="10"/>
        <v>8756.0011767526139</v>
      </c>
      <c r="K18" s="12">
        <f t="shared" si="10"/>
        <v>6459.1890823511876</v>
      </c>
      <c r="L18" s="12">
        <f t="shared" si="10"/>
        <v>4885.1877235218217</v>
      </c>
      <c r="M18" s="12">
        <f t="shared" si="10"/>
        <v>3686.6394777335736</v>
      </c>
      <c r="N18" s="12">
        <f t="shared" ref="N18" si="12">N16+N17</f>
        <v>2804.1827582610622</v>
      </c>
    </row>
    <row r="19" spans="2:14" ht="17.5" x14ac:dyDescent="0.45">
      <c r="B19" s="3" t="s">
        <v>17</v>
      </c>
      <c r="C19" s="6" t="s">
        <v>14</v>
      </c>
      <c r="D19" s="48"/>
      <c r="E19" s="48"/>
      <c r="F19" s="12">
        <v>2626882</v>
      </c>
      <c r="G19" s="12">
        <v>2640536</v>
      </c>
      <c r="H19" s="12">
        <v>2671102.6368080587</v>
      </c>
      <c r="I19" s="12"/>
      <c r="J19" s="48"/>
      <c r="K19" s="48"/>
      <c r="L19" s="12">
        <v>2683231.8195385393</v>
      </c>
      <c r="M19" s="12">
        <v>2642818.4567522909</v>
      </c>
      <c r="N19" s="12">
        <v>2671102.6368080587</v>
      </c>
    </row>
    <row r="20" spans="2:14" ht="16.5" x14ac:dyDescent="0.45">
      <c r="B20" s="3" t="s">
        <v>18</v>
      </c>
      <c r="C20" s="6" t="s">
        <v>14</v>
      </c>
      <c r="D20" s="48"/>
      <c r="E20" s="48"/>
      <c r="F20" s="12">
        <f t="shared" ref="F20:M20" si="13">F18+F19</f>
        <v>2631308</v>
      </c>
      <c r="G20" s="12">
        <f t="shared" si="13"/>
        <v>2644088</v>
      </c>
      <c r="H20" s="12">
        <f t="shared" ref="H20" si="14">H18+H19</f>
        <v>2673906.8195663197</v>
      </c>
      <c r="I20" s="12"/>
      <c r="J20" s="48"/>
      <c r="K20" s="48"/>
      <c r="L20" s="12">
        <f t="shared" si="13"/>
        <v>2688117.0072620609</v>
      </c>
      <c r="M20" s="12">
        <f t="shared" si="13"/>
        <v>2646505.0962300245</v>
      </c>
      <c r="N20" s="12">
        <f t="shared" ref="N20" si="15">N18+N19</f>
        <v>2673906.8195663197</v>
      </c>
    </row>
    <row r="21" spans="2:14" customFormat="1" ht="16.5" x14ac:dyDescent="0.35">
      <c r="B21" s="3" t="s">
        <v>135</v>
      </c>
      <c r="C21" s="6" t="s">
        <v>24</v>
      </c>
      <c r="D21" s="49">
        <f>(156.2+219.3)/D18</f>
        <v>4.7244589833920485E-2</v>
      </c>
      <c r="E21" s="49">
        <f>(186.2+306.6)/E18</f>
        <v>8.6003490401396168E-2</v>
      </c>
      <c r="F21" s="49">
        <f>(220.5+141.1)/F18</f>
        <v>8.1699051061906919E-2</v>
      </c>
      <c r="G21" s="49">
        <v>0.1</v>
      </c>
      <c r="H21" s="49">
        <v>0.13</v>
      </c>
      <c r="I21" s="7"/>
      <c r="J21" s="7" t="s">
        <v>25</v>
      </c>
      <c r="K21" s="7" t="s">
        <v>25</v>
      </c>
      <c r="L21" s="7" t="s">
        <v>25</v>
      </c>
      <c r="M21" s="7" t="s">
        <v>25</v>
      </c>
      <c r="N21" s="7" t="s">
        <v>25</v>
      </c>
    </row>
    <row r="22" spans="2:14" ht="17.5" x14ac:dyDescent="0.45">
      <c r="B22" s="3" t="s">
        <v>19</v>
      </c>
      <c r="C22" s="6" t="s">
        <v>20</v>
      </c>
      <c r="D22" s="42">
        <v>22.5</v>
      </c>
      <c r="E22" s="42">
        <v>13.39</v>
      </c>
      <c r="F22" s="42">
        <v>9.8800000000000008</v>
      </c>
      <c r="G22" s="42">
        <v>8.1300000000000008</v>
      </c>
      <c r="H22" s="42">
        <v>6.45</v>
      </c>
      <c r="J22" s="42">
        <v>20.915126069366107</v>
      </c>
      <c r="K22" s="42">
        <v>13.17751656155817</v>
      </c>
      <c r="L22" s="42">
        <v>10.651264018316786</v>
      </c>
      <c r="M22" s="42">
        <v>8.1109387924608161</v>
      </c>
      <c r="N22" s="42">
        <v>6.4495525903409279</v>
      </c>
    </row>
    <row r="23" spans="2:14" x14ac:dyDescent="0.35">
      <c r="C23" s="6"/>
    </row>
    <row r="24" spans="2:14" x14ac:dyDescent="0.35">
      <c r="C24" s="6"/>
    </row>
    <row r="25" spans="2:14" ht="16" thickBot="1" x14ac:dyDescent="0.4">
      <c r="B25" s="18" t="s">
        <v>26</v>
      </c>
      <c r="C25" s="18" t="s">
        <v>5</v>
      </c>
      <c r="D25" s="19" t="s">
        <v>9</v>
      </c>
      <c r="E25" s="19" t="s">
        <v>10</v>
      </c>
      <c r="F25" s="19" t="s">
        <v>11</v>
      </c>
      <c r="G25" s="19" t="s">
        <v>12</v>
      </c>
      <c r="H25" s="19" t="s">
        <v>130</v>
      </c>
      <c r="I25" s="19"/>
      <c r="J25" s="19" t="s">
        <v>9</v>
      </c>
      <c r="K25" s="19" t="s">
        <v>10</v>
      </c>
      <c r="L25" s="19" t="s">
        <v>11</v>
      </c>
      <c r="M25" s="19" t="s">
        <v>12</v>
      </c>
      <c r="N25" s="19" t="s">
        <v>130</v>
      </c>
    </row>
    <row r="26" spans="2:14" x14ac:dyDescent="0.35">
      <c r="B26" s="3" t="s">
        <v>27</v>
      </c>
      <c r="C26" s="6" t="s">
        <v>28</v>
      </c>
      <c r="D26" s="12">
        <v>25575035</v>
      </c>
      <c r="E26" s="12">
        <v>24117547</v>
      </c>
      <c r="F26" s="12">
        <v>22577592</v>
      </c>
      <c r="G26" s="12">
        <v>24616042</v>
      </c>
      <c r="H26" s="12">
        <v>25024304.739204425</v>
      </c>
      <c r="I26" s="12"/>
      <c r="J26" s="12">
        <v>29294178.004434302</v>
      </c>
      <c r="K26" s="12">
        <v>27615142.004434302</v>
      </c>
      <c r="L26" s="12">
        <v>24900753.004434302</v>
      </c>
      <c r="M26" s="12">
        <v>25658411.238964852</v>
      </c>
      <c r="N26" s="12">
        <v>25024304.739204425</v>
      </c>
    </row>
    <row r="27" spans="2:14" x14ac:dyDescent="0.35">
      <c r="B27" s="3" t="s">
        <v>29</v>
      </c>
      <c r="C27" s="6" t="s">
        <v>30</v>
      </c>
      <c r="D27" s="12">
        <v>72406</v>
      </c>
      <c r="E27" s="12">
        <v>56379</v>
      </c>
      <c r="F27" s="12">
        <v>50367</v>
      </c>
      <c r="G27" s="12">
        <v>56366</v>
      </c>
      <c r="H27" s="12">
        <v>57555.296271881278</v>
      </c>
      <c r="I27" s="12"/>
      <c r="J27" s="12">
        <v>78954.46465640371</v>
      </c>
      <c r="K27" s="12">
        <v>61975.23690833649</v>
      </c>
      <c r="L27" s="12">
        <v>53425.514187848428</v>
      </c>
      <c r="M27" s="12">
        <v>56450.814984212717</v>
      </c>
      <c r="N27" s="12">
        <v>57555.296271881278</v>
      </c>
    </row>
    <row r="28" spans="2:14" x14ac:dyDescent="0.35">
      <c r="B28" s="3" t="s">
        <v>31</v>
      </c>
      <c r="C28" s="6" t="s">
        <v>32</v>
      </c>
      <c r="D28" s="13">
        <v>7.1999999999999995E-2</v>
      </c>
      <c r="E28" s="13">
        <v>8.8999999999999996E-2</v>
      </c>
      <c r="F28" s="13">
        <v>0.10100000000000001</v>
      </c>
      <c r="G28" s="13">
        <v>8.8999999999999996E-2</v>
      </c>
      <c r="H28" s="13">
        <v>9.0999999999999998E-2</v>
      </c>
      <c r="I28" s="11"/>
      <c r="J28" s="11" t="s">
        <v>25</v>
      </c>
      <c r="K28" s="11" t="s">
        <v>25</v>
      </c>
      <c r="L28" s="11" t="s">
        <v>25</v>
      </c>
      <c r="M28" s="11" t="s">
        <v>25</v>
      </c>
      <c r="N28" s="11" t="s">
        <v>25</v>
      </c>
    </row>
    <row r="31" spans="2:14" ht="16" thickBot="1" x14ac:dyDescent="0.4">
      <c r="B31" s="18" t="s">
        <v>33</v>
      </c>
      <c r="C31" s="18" t="s">
        <v>5</v>
      </c>
      <c r="D31" s="19" t="s">
        <v>9</v>
      </c>
      <c r="E31" s="19" t="s">
        <v>10</v>
      </c>
      <c r="F31" s="19" t="s">
        <v>11</v>
      </c>
      <c r="G31" s="19" t="s">
        <v>12</v>
      </c>
      <c r="H31" s="19" t="s">
        <v>130</v>
      </c>
      <c r="I31" s="19"/>
      <c r="J31" s="19" t="s">
        <v>9</v>
      </c>
      <c r="K31" s="19" t="s">
        <v>10</v>
      </c>
      <c r="L31" s="19" t="s">
        <v>11</v>
      </c>
      <c r="M31" s="19" t="s">
        <v>12</v>
      </c>
      <c r="N31" s="19" t="s">
        <v>130</v>
      </c>
    </row>
    <row r="32" spans="2:14" x14ac:dyDescent="0.35">
      <c r="B32" s="36" t="s">
        <v>34</v>
      </c>
      <c r="C32" s="47" t="s">
        <v>24</v>
      </c>
      <c r="D32" s="37" t="s">
        <v>25</v>
      </c>
      <c r="E32" s="39">
        <f>E18/$D18-1</f>
        <v>-0.27906391545042775</v>
      </c>
      <c r="F32" s="39">
        <f t="shared" ref="F32:H32" si="16">F18/$D18-1</f>
        <v>-0.4431303472571716</v>
      </c>
      <c r="G32" s="39">
        <f t="shared" si="16"/>
        <v>-0.55309511826874691</v>
      </c>
      <c r="H32" s="39">
        <f t="shared" si="16"/>
        <v>-0.64718385024395286</v>
      </c>
      <c r="I32" s="36"/>
      <c r="J32" s="37" t="s">
        <v>25</v>
      </c>
      <c r="K32" s="39">
        <v>-0.35</v>
      </c>
      <c r="L32" s="39">
        <v>-0.47</v>
      </c>
      <c r="M32" s="39">
        <v>-0.59</v>
      </c>
      <c r="N32" s="39">
        <f t="shared" ref="N32" si="17">N18/$J18-1</f>
        <v>-0.67974161930148747</v>
      </c>
    </row>
    <row r="33" spans="2:14" x14ac:dyDescent="0.35">
      <c r="B33" s="36" t="s">
        <v>35</v>
      </c>
      <c r="C33" s="47" t="s">
        <v>24</v>
      </c>
      <c r="D33" s="38">
        <v>0.57999999999999996</v>
      </c>
      <c r="E33" s="39">
        <v>0.67458315381388456</v>
      </c>
      <c r="F33" s="39">
        <v>0.72389099054365269</v>
      </c>
      <c r="G33" s="39">
        <v>0.83</v>
      </c>
      <c r="H33" s="39">
        <v>0.85</v>
      </c>
      <c r="I33" s="36"/>
      <c r="J33" s="37"/>
      <c r="K33" s="38"/>
      <c r="L33" s="38"/>
      <c r="M33" s="38"/>
      <c r="N33" s="38"/>
    </row>
    <row r="34" spans="2:14" x14ac:dyDescent="0.35">
      <c r="B34" s="3" t="s">
        <v>36</v>
      </c>
      <c r="C34" s="6" t="s">
        <v>24</v>
      </c>
      <c r="D34" s="14">
        <v>0.26</v>
      </c>
      <c r="E34" s="14">
        <v>0.33</v>
      </c>
      <c r="F34" s="14">
        <v>0.4</v>
      </c>
      <c r="G34" s="14">
        <v>0.5</v>
      </c>
      <c r="H34" s="14">
        <v>0.57999999999999996</v>
      </c>
      <c r="I34" s="14"/>
      <c r="J34" s="14"/>
      <c r="K34" s="14"/>
      <c r="L34" s="14"/>
      <c r="M34" s="14"/>
      <c r="N34" s="14"/>
    </row>
    <row r="35" spans="2:14" ht="16.5" x14ac:dyDescent="0.35">
      <c r="B35" s="3" t="s">
        <v>134</v>
      </c>
      <c r="C35" s="6" t="s">
        <v>24</v>
      </c>
      <c r="D35" s="14">
        <v>0.61</v>
      </c>
      <c r="E35" s="14">
        <v>0.59</v>
      </c>
      <c r="F35" s="14">
        <v>0.68929124353845472</v>
      </c>
      <c r="G35" s="14">
        <v>0.74</v>
      </c>
      <c r="H35" s="14">
        <v>0.74</v>
      </c>
      <c r="J35" s="14"/>
      <c r="K35" s="14"/>
      <c r="L35" s="14"/>
      <c r="M35" s="14"/>
      <c r="N35" s="14"/>
    </row>
    <row r="36" spans="2:14" x14ac:dyDescent="0.35">
      <c r="B36" s="3" t="s">
        <v>37</v>
      </c>
      <c r="C36" s="6" t="s">
        <v>24</v>
      </c>
      <c r="D36" s="14">
        <f>28/56</f>
        <v>0.5</v>
      </c>
      <c r="E36" s="14">
        <v>0.51724137931034486</v>
      </c>
      <c r="F36" s="14">
        <v>0.671875</v>
      </c>
      <c r="G36" s="14">
        <v>0.67</v>
      </c>
      <c r="H36" s="14">
        <v>0.48</v>
      </c>
      <c r="J36" s="14"/>
      <c r="K36" s="14"/>
      <c r="L36" s="14"/>
      <c r="M36" s="14"/>
      <c r="N36" s="14"/>
    </row>
    <row r="38" spans="2:14" x14ac:dyDescent="0.35">
      <c r="B38" s="15" t="s">
        <v>38</v>
      </c>
      <c r="C38" s="16"/>
      <c r="D38" s="16"/>
      <c r="E38" s="16"/>
      <c r="F38" s="16"/>
      <c r="G38" s="16"/>
      <c r="H38" s="16"/>
      <c r="I38" s="16"/>
      <c r="J38" s="16"/>
      <c r="K38" s="16"/>
      <c r="L38" s="16"/>
      <c r="M38" s="16"/>
      <c r="N38" s="16"/>
    </row>
    <row r="39" spans="2:14" s="36" customFormat="1" ht="29" customHeight="1" x14ac:dyDescent="0.35">
      <c r="B39" s="61" t="s">
        <v>75</v>
      </c>
      <c r="C39" s="61"/>
      <c r="D39" s="61"/>
      <c r="E39" s="61"/>
      <c r="F39" s="61"/>
      <c r="G39" s="61"/>
      <c r="H39" s="61"/>
      <c r="I39" s="61"/>
      <c r="J39" s="61"/>
      <c r="K39" s="62"/>
      <c r="L39" s="62"/>
      <c r="M39" s="58"/>
      <c r="N39" s="58"/>
    </row>
    <row r="40" spans="2:14" s="36" customFormat="1" ht="29" customHeight="1" x14ac:dyDescent="0.35">
      <c r="B40" s="61" t="s">
        <v>39</v>
      </c>
      <c r="C40" s="61"/>
      <c r="D40" s="61"/>
      <c r="E40" s="61"/>
      <c r="F40" s="61"/>
      <c r="G40" s="61"/>
      <c r="H40" s="61"/>
      <c r="I40" s="61"/>
      <c r="J40" s="61"/>
      <c r="K40" s="57"/>
      <c r="L40" s="57"/>
      <c r="M40" s="58"/>
      <c r="N40" s="58"/>
    </row>
    <row r="41" spans="2:14" s="36" customFormat="1" ht="29" customHeight="1" x14ac:dyDescent="0.35">
      <c r="B41" s="61" t="s">
        <v>131</v>
      </c>
      <c r="C41" s="61"/>
      <c r="D41" s="61"/>
      <c r="E41" s="61"/>
      <c r="F41" s="61"/>
      <c r="G41" s="61"/>
      <c r="H41" s="61"/>
      <c r="I41" s="61"/>
      <c r="J41" s="61"/>
      <c r="K41" s="57"/>
      <c r="L41" s="57"/>
      <c r="M41" s="58"/>
      <c r="N41" s="58"/>
    </row>
    <row r="42" spans="2:14" s="36" customFormat="1" x14ac:dyDescent="0.35">
      <c r="B42" s="56" t="s">
        <v>40</v>
      </c>
      <c r="C42" s="56"/>
      <c r="D42" s="56"/>
      <c r="E42" s="56"/>
      <c r="F42" s="56"/>
      <c r="G42" s="56"/>
      <c r="H42" s="56"/>
      <c r="I42" s="56"/>
      <c r="J42" s="56"/>
      <c r="K42" s="57"/>
      <c r="L42" s="57"/>
      <c r="M42" s="58"/>
      <c r="N42" s="58"/>
    </row>
    <row r="43" spans="2:14" s="36" customFormat="1" x14ac:dyDescent="0.35">
      <c r="B43" s="56" t="s">
        <v>133</v>
      </c>
      <c r="C43" s="56"/>
      <c r="D43" s="56"/>
      <c r="E43" s="56"/>
      <c r="F43" s="56"/>
      <c r="G43" s="56"/>
      <c r="H43" s="56"/>
      <c r="I43" s="56"/>
      <c r="J43" s="56"/>
      <c r="K43" s="57"/>
      <c r="L43" s="57"/>
      <c r="M43" s="58"/>
      <c r="N43" s="58"/>
    </row>
    <row r="44" spans="2:14" s="36" customFormat="1" x14ac:dyDescent="0.35">
      <c r="B44" s="56" t="s">
        <v>132</v>
      </c>
      <c r="C44" s="56"/>
      <c r="D44" s="56"/>
      <c r="E44" s="56"/>
      <c r="F44" s="56"/>
      <c r="G44" s="56"/>
      <c r="H44" s="56"/>
      <c r="I44" s="56"/>
      <c r="J44" s="56"/>
      <c r="K44" s="57"/>
      <c r="L44" s="57"/>
      <c r="M44" s="58"/>
      <c r="N44" s="58"/>
    </row>
  </sheetData>
  <mergeCells count="8">
    <mergeCell ref="B44:N44"/>
    <mergeCell ref="D5:H5"/>
    <mergeCell ref="J5:N5"/>
    <mergeCell ref="B39:N39"/>
    <mergeCell ref="B40:N40"/>
    <mergeCell ref="B41:N41"/>
    <mergeCell ref="B42:N42"/>
    <mergeCell ref="B43:N43"/>
  </mergeCells>
  <phoneticPr fontId="14" type="noConversion"/>
  <pageMargins left="0.31496062992125984" right="0.31496062992125984" top="0.74803149606299213" bottom="0.7480314960629921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60C5-E453-4EF1-B2F1-5FA96DDFFA45}">
  <sheetPr>
    <pageSetUpPr fitToPage="1"/>
  </sheetPr>
  <dimension ref="B4:J41"/>
  <sheetViews>
    <sheetView view="pageBreakPreview" zoomScaleNormal="100" zoomScaleSheetLayoutView="100" workbookViewId="0">
      <selection activeCell="B41" sqref="B41:J41"/>
    </sheetView>
  </sheetViews>
  <sheetFormatPr defaultColWidth="9.1796875" defaultRowHeight="14.5" x14ac:dyDescent="0.35"/>
  <cols>
    <col min="1" max="1" width="3" style="3" customWidth="1"/>
    <col min="2" max="2" width="41.1796875" style="3" bestFit="1" customWidth="1"/>
    <col min="3" max="3" width="15.81640625" style="3" bestFit="1" customWidth="1"/>
    <col min="4" max="4" width="17" style="3" bestFit="1" customWidth="1"/>
    <col min="5" max="5" width="2.54296875" style="3" customWidth="1"/>
    <col min="6" max="6" width="23.453125" style="3" bestFit="1" customWidth="1"/>
    <col min="7" max="7" width="2.54296875" style="3" customWidth="1"/>
    <col min="8" max="8" width="23.453125" style="3" bestFit="1" customWidth="1"/>
    <col min="9" max="9" width="2.54296875" style="3" customWidth="1"/>
    <col min="10" max="10" width="68.54296875" style="3" customWidth="1"/>
    <col min="11" max="16384" width="9.1796875" style="3"/>
  </cols>
  <sheetData>
    <row r="4" spans="2:10" ht="18.5" x14ac:dyDescent="0.45">
      <c r="B4" s="1" t="s">
        <v>3</v>
      </c>
      <c r="C4" s="1"/>
      <c r="D4" s="32"/>
      <c r="E4" s="1"/>
      <c r="F4" s="32"/>
      <c r="G4" s="1"/>
      <c r="H4" s="32"/>
      <c r="I4" s="1"/>
      <c r="J4" s="32"/>
    </row>
    <row r="5" spans="2:10" ht="18" thickBot="1" x14ac:dyDescent="0.4">
      <c r="B5" s="18" t="s">
        <v>41</v>
      </c>
      <c r="C5" s="18" t="s">
        <v>5</v>
      </c>
      <c r="D5" s="19" t="s">
        <v>11</v>
      </c>
      <c r="E5" s="31"/>
      <c r="F5" s="19" t="s">
        <v>12</v>
      </c>
      <c r="G5" s="31"/>
      <c r="H5" s="19" t="s">
        <v>130</v>
      </c>
      <c r="I5" s="31"/>
      <c r="J5" s="40" t="s">
        <v>42</v>
      </c>
    </row>
    <row r="6" spans="2:10" ht="16.5" x14ac:dyDescent="0.45">
      <c r="B6" s="3" t="s">
        <v>43</v>
      </c>
      <c r="C6" s="6" t="s">
        <v>14</v>
      </c>
      <c r="D6" s="50">
        <v>151290</v>
      </c>
      <c r="E6" s="5"/>
      <c r="F6" s="50">
        <v>213713</v>
      </c>
      <c r="G6" s="5"/>
      <c r="H6" s="50">
        <v>187305</v>
      </c>
      <c r="I6" s="5"/>
      <c r="J6" s="63" t="s">
        <v>44</v>
      </c>
    </row>
    <row r="7" spans="2:10" x14ac:dyDescent="0.35">
      <c r="B7" s="24" t="s">
        <v>45</v>
      </c>
      <c r="C7" s="24" t="s">
        <v>24</v>
      </c>
      <c r="D7" s="25">
        <f>D6/D$36</f>
        <v>5.6383495724559037E-2</v>
      </c>
      <c r="E7" s="5"/>
      <c r="F7" s="25">
        <f>F6/F$36</f>
        <v>8.0865499567602112E-2</v>
      </c>
      <c r="G7" s="5"/>
      <c r="H7" s="25">
        <f>H6/H$36</f>
        <v>7.0122717094773204E-2</v>
      </c>
      <c r="I7" s="5"/>
      <c r="J7" s="62"/>
    </row>
    <row r="8" spans="2:10" ht="16.5" x14ac:dyDescent="0.45">
      <c r="B8" s="3" t="s">
        <v>46</v>
      </c>
      <c r="C8" s="6" t="s">
        <v>14</v>
      </c>
      <c r="D8" s="50">
        <v>661</v>
      </c>
      <c r="E8" s="5"/>
      <c r="F8" s="50">
        <v>2228</v>
      </c>
      <c r="G8" s="5"/>
      <c r="H8" s="50">
        <v>6078</v>
      </c>
      <c r="I8" s="5"/>
      <c r="J8" s="63" t="s">
        <v>47</v>
      </c>
    </row>
    <row r="9" spans="2:10" x14ac:dyDescent="0.35">
      <c r="B9" s="24" t="s">
        <v>45</v>
      </c>
      <c r="C9" s="24" t="s">
        <v>24</v>
      </c>
      <c r="D9" s="25">
        <f>D8/D$36</f>
        <v>2.4634470668209084E-4</v>
      </c>
      <c r="E9" s="5"/>
      <c r="F9" s="25">
        <f>F8/F$36</f>
        <v>8.4303871564489529E-4</v>
      </c>
      <c r="G9" s="5"/>
      <c r="H9" s="25">
        <f>H8/H$36</f>
        <v>2.2754644804037884E-3</v>
      </c>
      <c r="I9" s="5"/>
      <c r="J9" s="62"/>
    </row>
    <row r="10" spans="2:10" ht="16.5" x14ac:dyDescent="0.45">
      <c r="B10" s="3" t="s">
        <v>48</v>
      </c>
      <c r="C10" s="6" t="s">
        <v>14</v>
      </c>
      <c r="D10" s="50">
        <v>2281</v>
      </c>
      <c r="E10" s="5"/>
      <c r="F10" s="50">
        <v>2132</v>
      </c>
      <c r="G10" s="5"/>
      <c r="H10" s="50">
        <v>1905</v>
      </c>
      <c r="I10" s="5"/>
      <c r="J10" s="63" t="s">
        <v>49</v>
      </c>
    </row>
    <row r="11" spans="2:10" x14ac:dyDescent="0.35">
      <c r="B11" s="24" t="s">
        <v>45</v>
      </c>
      <c r="C11" s="24" t="s">
        <v>24</v>
      </c>
      <c r="D11" s="25">
        <f>D10/D$36</f>
        <v>8.5009421473804725E-4</v>
      </c>
      <c r="E11" s="5"/>
      <c r="F11" s="25">
        <f>F10/F$36</f>
        <v>8.0671388768173999E-4</v>
      </c>
      <c r="G11" s="5"/>
      <c r="H11" s="25">
        <f>H10/H$36</f>
        <v>7.1318852174551118E-4</v>
      </c>
      <c r="I11" s="5"/>
      <c r="J11" s="62"/>
    </row>
    <row r="12" spans="2:10" ht="16.5" x14ac:dyDescent="0.45">
      <c r="B12" s="3" t="s">
        <v>50</v>
      </c>
      <c r="C12" s="6" t="s">
        <v>14</v>
      </c>
      <c r="D12" s="50">
        <v>58165</v>
      </c>
      <c r="E12" s="5"/>
      <c r="F12" s="50">
        <v>53667</v>
      </c>
      <c r="G12" s="5"/>
      <c r="H12" s="50">
        <v>29311</v>
      </c>
      <c r="I12" s="5"/>
      <c r="J12" s="63" t="s">
        <v>51</v>
      </c>
    </row>
    <row r="13" spans="2:10" x14ac:dyDescent="0.35">
      <c r="B13" s="24" t="s">
        <v>45</v>
      </c>
      <c r="C13" s="24" t="s">
        <v>24</v>
      </c>
      <c r="D13" s="25">
        <f>D12/D$36</f>
        <v>2.1677216133379446E-2</v>
      </c>
      <c r="E13" s="5"/>
      <c r="F13" s="25">
        <f>F12/F$36</f>
        <v>2.0306713982277645E-2</v>
      </c>
      <c r="G13" s="5"/>
      <c r="H13" s="25">
        <f>H12/H$36</f>
        <v>1.097336942828487E-2</v>
      </c>
      <c r="I13" s="5"/>
      <c r="J13" s="62"/>
    </row>
    <row r="14" spans="2:10" ht="16.5" x14ac:dyDescent="0.45">
      <c r="B14" s="3" t="s">
        <v>52</v>
      </c>
      <c r="C14" s="6" t="s">
        <v>14</v>
      </c>
      <c r="D14" s="50">
        <v>104</v>
      </c>
      <c r="E14" s="5"/>
      <c r="F14" s="50">
        <v>141</v>
      </c>
      <c r="G14" s="5"/>
      <c r="H14" s="50">
        <v>42</v>
      </c>
      <c r="I14" s="5"/>
      <c r="J14" s="63" t="s">
        <v>53</v>
      </c>
    </row>
    <row r="15" spans="2:10" x14ac:dyDescent="0.35">
      <c r="B15" s="24" t="s">
        <v>45</v>
      </c>
      <c r="C15" s="24" t="s">
        <v>24</v>
      </c>
      <c r="D15" s="25">
        <f>D14/D$36</f>
        <v>3.8759227677666338E-5</v>
      </c>
      <c r="E15" s="5"/>
      <c r="F15" s="25">
        <f>F14/F$36</f>
        <v>5.3352091070884307E-5</v>
      </c>
      <c r="G15" s="5"/>
      <c r="H15" s="25">
        <f>H14/H$36</f>
        <v>1.5723841424310481E-5</v>
      </c>
      <c r="I15" s="5"/>
      <c r="J15" s="62"/>
    </row>
    <row r="16" spans="2:10" ht="16.5" x14ac:dyDescent="0.45">
      <c r="B16" s="3" t="s">
        <v>54</v>
      </c>
      <c r="C16" s="6" t="s">
        <v>14</v>
      </c>
      <c r="D16" s="50">
        <v>642</v>
      </c>
      <c r="E16" s="5"/>
      <c r="F16" s="50">
        <v>2204</v>
      </c>
      <c r="G16" s="5"/>
      <c r="H16" s="50">
        <v>1807</v>
      </c>
      <c r="I16" s="5"/>
      <c r="J16" s="63" t="s">
        <v>55</v>
      </c>
    </row>
    <row r="17" spans="2:10" x14ac:dyDescent="0.35">
      <c r="B17" s="24" t="s">
        <v>45</v>
      </c>
      <c r="C17" s="24" t="s">
        <v>24</v>
      </c>
      <c r="D17" s="25">
        <f>D16/D$36</f>
        <v>2.3926369393328643E-4</v>
      </c>
      <c r="E17" s="5"/>
      <c r="F17" s="25">
        <f>F16/F$36</f>
        <v>8.3395750865410644E-4</v>
      </c>
      <c r="G17" s="5"/>
      <c r="H17" s="25">
        <f>H16/H$36</f>
        <v>6.7649955842211996E-4</v>
      </c>
      <c r="I17" s="5"/>
      <c r="J17" s="62"/>
    </row>
    <row r="18" spans="2:10" ht="16.5" x14ac:dyDescent="0.45">
      <c r="B18" s="3" t="s">
        <v>56</v>
      </c>
      <c r="C18" s="6" t="s">
        <v>14</v>
      </c>
      <c r="D18" s="50">
        <v>2236</v>
      </c>
      <c r="E18" s="5"/>
      <c r="F18" s="50">
        <v>2406</v>
      </c>
      <c r="G18" s="5"/>
      <c r="H18" s="50">
        <v>1993</v>
      </c>
      <c r="I18" s="5"/>
      <c r="J18" s="63" t="s">
        <v>57</v>
      </c>
    </row>
    <row r="19" spans="2:10" x14ac:dyDescent="0.35">
      <c r="B19" s="24" t="s">
        <v>45</v>
      </c>
      <c r="C19" s="24" t="s">
        <v>24</v>
      </c>
      <c r="D19" s="25">
        <f>D18/D$36</f>
        <v>8.3332339506982621E-4</v>
      </c>
      <c r="E19" s="5"/>
      <c r="F19" s="25">
        <f>F18/F$36</f>
        <v>9.1039100082657902E-4</v>
      </c>
      <c r="G19" s="5"/>
      <c r="H19" s="25">
        <f>H18/H$36</f>
        <v>7.4613371330120928E-4</v>
      </c>
      <c r="I19" s="5"/>
      <c r="J19" s="62"/>
    </row>
    <row r="20" spans="2:10" ht="16.5" x14ac:dyDescent="0.45">
      <c r="B20" s="3" t="s">
        <v>58</v>
      </c>
      <c r="C20" s="6" t="s">
        <v>14</v>
      </c>
      <c r="D20" s="50" t="s">
        <v>59</v>
      </c>
      <c r="E20" s="5"/>
      <c r="F20" s="50" t="s">
        <v>59</v>
      </c>
      <c r="G20" s="5"/>
      <c r="H20" s="50" t="s">
        <v>59</v>
      </c>
      <c r="I20" s="5"/>
      <c r="J20" s="63" t="s">
        <v>60</v>
      </c>
    </row>
    <row r="21" spans="2:10" x14ac:dyDescent="0.35">
      <c r="B21" s="24" t="s">
        <v>45</v>
      </c>
      <c r="C21" s="24" t="s">
        <v>24</v>
      </c>
      <c r="D21" s="51"/>
      <c r="E21" s="5"/>
      <c r="F21" s="51"/>
      <c r="G21" s="5"/>
      <c r="H21" s="51"/>
      <c r="I21" s="5"/>
      <c r="J21" s="62"/>
    </row>
    <row r="22" spans="2:10" ht="16.5" x14ac:dyDescent="0.45">
      <c r="B22" s="3" t="s">
        <v>61</v>
      </c>
      <c r="C22" s="6" t="s">
        <v>14</v>
      </c>
      <c r="D22" s="50">
        <v>12817</v>
      </c>
      <c r="E22" s="7"/>
      <c r="F22" s="50">
        <v>13409</v>
      </c>
      <c r="G22" s="7"/>
      <c r="H22" s="50">
        <v>103424</v>
      </c>
      <c r="I22" s="7"/>
      <c r="J22" s="63" t="s">
        <v>62</v>
      </c>
    </row>
    <row r="23" spans="2:10" x14ac:dyDescent="0.35">
      <c r="B23" s="24" t="s">
        <v>45</v>
      </c>
      <c r="C23" s="24" t="s">
        <v>24</v>
      </c>
      <c r="D23" s="25">
        <f>D22/D$36</f>
        <v>4.7767021263908603E-3</v>
      </c>
      <c r="E23" s="5"/>
      <c r="F23" s="25">
        <f>F22/F$36</f>
        <v>5.0737460224786358E-3</v>
      </c>
      <c r="G23" s="5"/>
      <c r="H23" s="25">
        <f>H22/H$36</f>
        <v>3.8719585130187792E-2</v>
      </c>
      <c r="I23" s="5"/>
      <c r="J23" s="62"/>
    </row>
    <row r="24" spans="2:10" ht="16.5" x14ac:dyDescent="0.45">
      <c r="B24" s="3" t="s">
        <v>63</v>
      </c>
      <c r="C24" s="6" t="s">
        <v>14</v>
      </c>
      <c r="D24" s="50">
        <v>3382</v>
      </c>
      <c r="E24" s="7"/>
      <c r="F24" s="50">
        <v>2733.5</v>
      </c>
      <c r="G24" s="7"/>
      <c r="H24" s="50">
        <v>5642</v>
      </c>
      <c r="I24" s="7"/>
      <c r="J24" s="63" t="s">
        <v>64</v>
      </c>
    </row>
    <row r="25" spans="2:10" x14ac:dyDescent="0.35">
      <c r="B25" s="24" t="s">
        <v>45</v>
      </c>
      <c r="C25" s="24" t="s">
        <v>24</v>
      </c>
      <c r="D25" s="25">
        <f>D24/D$36</f>
        <v>1.260420269287188E-3</v>
      </c>
      <c r="E25" s="5"/>
      <c r="F25" s="25">
        <f>F24/F$36</f>
        <v>1.0343116378883847E-3</v>
      </c>
      <c r="G25" s="5"/>
      <c r="H25" s="25">
        <f>H24/H$36</f>
        <v>2.1122360313323746E-3</v>
      </c>
      <c r="I25" s="5"/>
      <c r="J25" s="62"/>
    </row>
    <row r="26" spans="2:10" ht="16.5" x14ac:dyDescent="0.45">
      <c r="B26" s="3" t="s">
        <v>65</v>
      </c>
      <c r="C26" s="6" t="s">
        <v>14</v>
      </c>
      <c r="D26" s="50">
        <v>2450543</v>
      </c>
      <c r="E26" s="7"/>
      <c r="F26" s="50">
        <v>2349168</v>
      </c>
      <c r="G26" s="7"/>
      <c r="H26" s="50">
        <v>2333351</v>
      </c>
      <c r="I26" s="7"/>
      <c r="J26" s="62" t="s">
        <v>66</v>
      </c>
    </row>
    <row r="27" spans="2:10" x14ac:dyDescent="0.35">
      <c r="B27" s="24" t="s">
        <v>45</v>
      </c>
      <c r="C27" s="24" t="s">
        <v>24</v>
      </c>
      <c r="D27" s="25">
        <f>D26/D$36</f>
        <v>0.91328032760491829</v>
      </c>
      <c r="E27" s="5"/>
      <c r="F27" s="25">
        <f>F26/F$36</f>
        <v>0.88888670267239112</v>
      </c>
      <c r="G27" s="5"/>
      <c r="H27" s="25">
        <f>H26/H$36</f>
        <v>0.87355335979181636</v>
      </c>
      <c r="I27" s="5"/>
      <c r="J27" s="62"/>
    </row>
    <row r="28" spans="2:10" ht="16.5" x14ac:dyDescent="0.45">
      <c r="B28" s="3" t="s">
        <v>67</v>
      </c>
      <c r="C28" s="6" t="s">
        <v>14</v>
      </c>
      <c r="D28" s="50">
        <v>1111</v>
      </c>
      <c r="E28" s="7"/>
      <c r="F28" s="50">
        <v>1019</v>
      </c>
      <c r="G28" s="7"/>
      <c r="H28" s="50">
        <v>245</v>
      </c>
      <c r="I28" s="7"/>
      <c r="J28" s="62" t="s">
        <v>68</v>
      </c>
    </row>
    <row r="29" spans="2:10" x14ac:dyDescent="0.35">
      <c r="B29" s="24" t="s">
        <v>45</v>
      </c>
      <c r="C29" s="24" t="s">
        <v>24</v>
      </c>
      <c r="D29" s="25">
        <f>D28/D$36</f>
        <v>4.1405290336430094E-4</v>
      </c>
      <c r="E29" s="5"/>
      <c r="F29" s="25">
        <f>F28/F$36</f>
        <v>3.8557291348390857E-4</v>
      </c>
      <c r="G29" s="5"/>
      <c r="H29" s="25">
        <f>H28/H$36</f>
        <v>9.1722408308477808E-5</v>
      </c>
      <c r="I29" s="5"/>
      <c r="J29" s="62"/>
    </row>
    <row r="30" spans="2:10" ht="16.5" x14ac:dyDescent="0.45">
      <c r="B30" s="3" t="s">
        <v>69</v>
      </c>
      <c r="C30" s="6" t="s">
        <v>14</v>
      </c>
      <c r="D30" s="50" t="s">
        <v>59</v>
      </c>
      <c r="E30" s="7"/>
      <c r="F30" s="45" t="s">
        <v>59</v>
      </c>
      <c r="G30" s="7"/>
      <c r="H30" s="45" t="s">
        <v>59</v>
      </c>
      <c r="I30" s="7"/>
      <c r="J30" s="63" t="s">
        <v>70</v>
      </c>
    </row>
    <row r="31" spans="2:10" x14ac:dyDescent="0.35">
      <c r="B31" s="24" t="s">
        <v>45</v>
      </c>
      <c r="C31" s="24" t="s">
        <v>24</v>
      </c>
      <c r="D31" s="51"/>
      <c r="E31" s="5"/>
      <c r="F31" s="43"/>
      <c r="G31" s="5"/>
      <c r="H31" s="43"/>
      <c r="I31" s="5"/>
      <c r="J31" s="62"/>
    </row>
    <row r="32" spans="2:10" ht="16.5" x14ac:dyDescent="0.45">
      <c r="B32" s="3" t="s">
        <v>71</v>
      </c>
      <c r="C32" s="6" t="s">
        <v>14</v>
      </c>
      <c r="D32" s="50" t="s">
        <v>59</v>
      </c>
      <c r="F32" s="45" t="s">
        <v>59</v>
      </c>
      <c r="H32" s="45" t="s">
        <v>59</v>
      </c>
      <c r="J32" s="63" t="s">
        <v>72</v>
      </c>
    </row>
    <row r="33" spans="2:10" x14ac:dyDescent="0.35">
      <c r="B33" s="24" t="s">
        <v>45</v>
      </c>
      <c r="C33" s="24" t="s">
        <v>24</v>
      </c>
      <c r="D33" s="51"/>
      <c r="E33" s="5"/>
      <c r="F33" s="43"/>
      <c r="G33" s="5"/>
      <c r="H33" s="43"/>
      <c r="I33" s="5"/>
      <c r="J33" s="62"/>
    </row>
    <row r="34" spans="2:10" ht="16.5" x14ac:dyDescent="0.45">
      <c r="B34" s="3" t="s">
        <v>73</v>
      </c>
      <c r="C34" s="6" t="s">
        <v>14</v>
      </c>
      <c r="D34" s="50" t="s">
        <v>59</v>
      </c>
      <c r="F34" s="45" t="s">
        <v>59</v>
      </c>
      <c r="H34" s="45" t="s">
        <v>59</v>
      </c>
      <c r="J34" s="63" t="s">
        <v>74</v>
      </c>
    </row>
    <row r="35" spans="2:10" x14ac:dyDescent="0.35">
      <c r="B35" s="24" t="s">
        <v>45</v>
      </c>
      <c r="C35" s="24" t="s">
        <v>24</v>
      </c>
      <c r="D35" s="52"/>
      <c r="E35" s="5"/>
      <c r="F35" s="44"/>
      <c r="G35" s="5"/>
      <c r="H35" s="44"/>
      <c r="I35" s="5"/>
      <c r="J35" s="62"/>
    </row>
    <row r="36" spans="2:10" x14ac:dyDescent="0.35">
      <c r="B36" s="24"/>
      <c r="C36" s="24"/>
      <c r="D36" s="53">
        <f>D6+D8+D10+D12+D14+D16+D18+D22+D24+D26+D28</f>
        <v>2683232</v>
      </c>
      <c r="E36" s="5"/>
      <c r="F36" s="53">
        <f>F6+F8+F10+F12+F14+F16+F18+F22+F24+F26+F28</f>
        <v>2642820.5</v>
      </c>
      <c r="G36" s="5"/>
      <c r="H36" s="53">
        <f>H6+H8+H10+H12+H14+H16+H18+H22+H24+H26+H28</f>
        <v>2671103</v>
      </c>
      <c r="I36" s="5"/>
      <c r="J36" s="46"/>
    </row>
    <row r="37" spans="2:10" x14ac:dyDescent="0.35">
      <c r="B37" s="24"/>
      <c r="C37" s="24"/>
      <c r="D37" s="25">
        <f>D7+D9+D11+D13+D15+D17+D19+D23+D25+D27+D29</f>
        <v>1</v>
      </c>
      <c r="E37" s="5"/>
      <c r="F37" s="25">
        <f>F7+F9+F11+F13+F15+F17+F19+F23+F25+F27+F29</f>
        <v>1</v>
      </c>
      <c r="G37" s="5"/>
      <c r="H37" s="25">
        <f>H7+H9+H11+H13+H15+H17+H19+H23+H25+H27+H29</f>
        <v>1</v>
      </c>
      <c r="I37" s="5"/>
      <c r="J37" s="46"/>
    </row>
    <row r="39" spans="2:10" x14ac:dyDescent="0.35">
      <c r="B39" s="15" t="s">
        <v>38</v>
      </c>
      <c r="C39" s="16"/>
      <c r="D39" s="16"/>
      <c r="E39" s="16"/>
      <c r="F39" s="16"/>
      <c r="G39" s="16"/>
      <c r="H39" s="16"/>
      <c r="I39" s="16"/>
      <c r="J39" s="16"/>
    </row>
    <row r="40" spans="2:10" s="36" customFormat="1" ht="29.5" customHeight="1" x14ac:dyDescent="0.35">
      <c r="B40" s="61" t="s">
        <v>75</v>
      </c>
      <c r="C40" s="61"/>
      <c r="D40" s="61"/>
      <c r="E40" s="61"/>
      <c r="F40" s="62"/>
      <c r="G40" s="57"/>
      <c r="H40" s="57"/>
      <c r="I40" s="57"/>
      <c r="J40" s="57"/>
    </row>
    <row r="41" spans="2:10" s="36" customFormat="1" ht="42.65" customHeight="1" x14ac:dyDescent="0.35">
      <c r="B41" s="61" t="s">
        <v>76</v>
      </c>
      <c r="C41" s="61"/>
      <c r="D41" s="61"/>
      <c r="E41" s="61"/>
      <c r="F41" s="57"/>
      <c r="G41" s="57"/>
      <c r="H41" s="57"/>
      <c r="I41" s="57"/>
      <c r="J41" s="57"/>
    </row>
  </sheetData>
  <mergeCells count="17">
    <mergeCell ref="B40:J40"/>
    <mergeCell ref="B41:J41"/>
    <mergeCell ref="J32:J33"/>
    <mergeCell ref="J34:J35"/>
    <mergeCell ref="J6:J7"/>
    <mergeCell ref="J8:J9"/>
    <mergeCell ref="J10:J11"/>
    <mergeCell ref="J12:J13"/>
    <mergeCell ref="J30:J31"/>
    <mergeCell ref="J14:J15"/>
    <mergeCell ref="J16:J17"/>
    <mergeCell ref="J18:J19"/>
    <mergeCell ref="J20:J21"/>
    <mergeCell ref="J22:J23"/>
    <mergeCell ref="J24:J25"/>
    <mergeCell ref="J26:J27"/>
    <mergeCell ref="J28:J29"/>
  </mergeCells>
  <pageMargins left="0.31496062992125984" right="0.31496062992125984" top="0.74803149606299213" bottom="0.74803149606299213" header="0.31496062992125984" footer="0.31496062992125984"/>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AC2E-7C73-402A-8EAE-9D7870A4597A}">
  <sheetPr>
    <pageSetUpPr fitToPage="1"/>
  </sheetPr>
  <dimension ref="B4:H54"/>
  <sheetViews>
    <sheetView view="pageBreakPreview" topLeftCell="A6" zoomScaleNormal="100" zoomScaleSheetLayoutView="100" workbookViewId="0">
      <selection activeCell="B55" sqref="B55"/>
    </sheetView>
  </sheetViews>
  <sheetFormatPr defaultColWidth="9.1796875" defaultRowHeight="14.5" x14ac:dyDescent="0.35"/>
  <cols>
    <col min="1" max="1" width="3" style="3" customWidth="1"/>
    <col min="2" max="2" width="49.1796875" style="3" customWidth="1"/>
    <col min="3" max="3" width="17.1796875" style="3" customWidth="1"/>
    <col min="4" max="7" width="11.81640625" style="3" customWidth="1"/>
    <col min="8" max="16384" width="9.1796875" style="3"/>
  </cols>
  <sheetData>
    <row r="4" spans="2:8" ht="18.5" x14ac:dyDescent="0.45">
      <c r="B4" s="1" t="s">
        <v>77</v>
      </c>
      <c r="C4" s="1"/>
      <c r="D4" s="2"/>
      <c r="E4" s="2"/>
      <c r="F4" s="2"/>
      <c r="G4" s="2"/>
      <c r="H4" s="2"/>
    </row>
    <row r="5" spans="2:8" ht="16" thickBot="1" x14ac:dyDescent="0.4">
      <c r="B5" s="18" t="s">
        <v>78</v>
      </c>
      <c r="C5" s="18" t="s">
        <v>5</v>
      </c>
      <c r="D5" s="17" t="s">
        <v>79</v>
      </c>
      <c r="E5" s="17" t="s">
        <v>80</v>
      </c>
      <c r="F5" s="17" t="s">
        <v>81</v>
      </c>
      <c r="G5" s="17" t="s">
        <v>82</v>
      </c>
      <c r="H5" s="17" t="s">
        <v>137</v>
      </c>
    </row>
    <row r="6" spans="2:8" ht="16.5" x14ac:dyDescent="0.35">
      <c r="B6" s="3" t="s">
        <v>83</v>
      </c>
      <c r="C6" s="6" t="s">
        <v>84</v>
      </c>
      <c r="D6" s="21">
        <v>26</v>
      </c>
      <c r="E6" s="21">
        <v>24</v>
      </c>
      <c r="F6" s="21">
        <v>19</v>
      </c>
      <c r="G6" s="21">
        <v>23</v>
      </c>
      <c r="H6" s="21">
        <v>15</v>
      </c>
    </row>
    <row r="7" spans="2:8" ht="16.5" x14ac:dyDescent="0.35">
      <c r="B7" s="3" t="s">
        <v>85</v>
      </c>
      <c r="C7" s="6" t="s">
        <v>84</v>
      </c>
      <c r="D7" s="20">
        <v>4522</v>
      </c>
      <c r="E7" s="20">
        <v>4863</v>
      </c>
      <c r="F7" s="20">
        <v>4441</v>
      </c>
      <c r="G7" s="20">
        <v>4492</v>
      </c>
      <c r="H7" s="20">
        <v>4557</v>
      </c>
    </row>
    <row r="8" spans="2:8" ht="16.5" x14ac:dyDescent="0.35">
      <c r="B8" s="3" t="s">
        <v>86</v>
      </c>
      <c r="C8" s="6" t="s">
        <v>84</v>
      </c>
      <c r="D8" s="23">
        <v>0.31</v>
      </c>
      <c r="E8" s="23">
        <v>0.27</v>
      </c>
      <c r="F8" s="23">
        <v>0.2</v>
      </c>
      <c r="G8" s="23">
        <v>0.25</v>
      </c>
      <c r="H8" s="23">
        <v>0.16</v>
      </c>
    </row>
    <row r="9" spans="2:8" x14ac:dyDescent="0.35">
      <c r="B9" s="3" t="s">
        <v>87</v>
      </c>
      <c r="C9" s="6" t="s">
        <v>84</v>
      </c>
      <c r="D9" s="3">
        <v>0</v>
      </c>
      <c r="E9" s="3">
        <v>0</v>
      </c>
      <c r="F9" s="3">
        <v>0</v>
      </c>
      <c r="G9" s="3">
        <v>0</v>
      </c>
      <c r="H9" s="3">
        <v>0</v>
      </c>
    </row>
    <row r="10" spans="2:8" x14ac:dyDescent="0.35">
      <c r="B10" s="3" t="s">
        <v>88</v>
      </c>
      <c r="C10" s="6" t="s">
        <v>84</v>
      </c>
      <c r="D10" s="3">
        <v>0</v>
      </c>
      <c r="E10" s="3">
        <v>0</v>
      </c>
      <c r="F10" s="3">
        <v>0</v>
      </c>
      <c r="G10" s="3">
        <v>0</v>
      </c>
      <c r="H10" s="3">
        <v>0</v>
      </c>
    </row>
    <row r="11" spans="2:8" x14ac:dyDescent="0.35">
      <c r="B11" s="3" t="s">
        <v>89</v>
      </c>
      <c r="C11" s="6" t="s">
        <v>90</v>
      </c>
      <c r="D11" s="3">
        <v>0</v>
      </c>
      <c r="E11" s="3">
        <v>0</v>
      </c>
      <c r="F11" s="3">
        <v>0</v>
      </c>
      <c r="G11" s="3">
        <v>0</v>
      </c>
      <c r="H11" s="3">
        <v>0</v>
      </c>
    </row>
    <row r="12" spans="2:8" x14ac:dyDescent="0.35">
      <c r="C12" s="6"/>
    </row>
    <row r="13" spans="2:8" ht="16" thickBot="1" x14ac:dyDescent="0.4">
      <c r="B13" s="18" t="s">
        <v>91</v>
      </c>
      <c r="C13" s="18" t="s">
        <v>5</v>
      </c>
      <c r="D13" s="17" t="s">
        <v>79</v>
      </c>
      <c r="E13" s="17" t="s">
        <v>80</v>
      </c>
      <c r="F13" s="17" t="s">
        <v>81</v>
      </c>
      <c r="G13" s="17" t="s">
        <v>82</v>
      </c>
      <c r="H13" s="17" t="s">
        <v>137</v>
      </c>
    </row>
    <row r="14" spans="2:8" ht="16.5" x14ac:dyDescent="0.35">
      <c r="B14" s="30" t="s">
        <v>138</v>
      </c>
      <c r="C14" s="26" t="s">
        <v>84</v>
      </c>
      <c r="D14" s="27">
        <v>4045</v>
      </c>
      <c r="E14" s="27">
        <v>4149</v>
      </c>
      <c r="F14" s="27">
        <f>4543-407</f>
        <v>4136</v>
      </c>
      <c r="G14" s="27">
        <v>4176</v>
      </c>
      <c r="H14" s="27">
        <v>4200</v>
      </c>
    </row>
    <row r="15" spans="2:8" x14ac:dyDescent="0.35">
      <c r="B15" s="3" t="s">
        <v>92</v>
      </c>
      <c r="C15" s="6" t="s">
        <v>84</v>
      </c>
      <c r="D15" s="12">
        <v>2005</v>
      </c>
      <c r="E15" s="12">
        <v>2090</v>
      </c>
      <c r="F15" s="12">
        <f>2186-97</f>
        <v>2089</v>
      </c>
      <c r="G15" s="12">
        <v>2167</v>
      </c>
      <c r="H15" s="12">
        <v>2130</v>
      </c>
    </row>
    <row r="16" spans="2:8" s="24" customFormat="1" ht="13" x14ac:dyDescent="0.3">
      <c r="B16" s="24" t="s">
        <v>93</v>
      </c>
      <c r="C16" s="24" t="s">
        <v>24</v>
      </c>
      <c r="D16" s="25">
        <f>D15/D14</f>
        <v>0.49567367119901112</v>
      </c>
      <c r="E16" s="25">
        <f>E15/E14</f>
        <v>0.50373583996143645</v>
      </c>
      <c r="F16" s="25">
        <f>F15/F14</f>
        <v>0.50507736943907156</v>
      </c>
      <c r="G16" s="25">
        <f>G15/G14</f>
        <v>0.51891762452107282</v>
      </c>
      <c r="H16" s="25">
        <f>H15/H14</f>
        <v>0.50714285714285712</v>
      </c>
    </row>
    <row r="17" spans="2:8" x14ac:dyDescent="0.35">
      <c r="B17" s="3" t="s">
        <v>94</v>
      </c>
      <c r="C17" s="6" t="s">
        <v>84</v>
      </c>
      <c r="D17" s="12">
        <v>2040</v>
      </c>
      <c r="E17" s="12">
        <v>2059</v>
      </c>
      <c r="F17" s="12">
        <f>2357-310</f>
        <v>2047</v>
      </c>
      <c r="G17" s="12">
        <v>2009</v>
      </c>
      <c r="H17" s="12">
        <v>2070</v>
      </c>
    </row>
    <row r="18" spans="2:8" s="24" customFormat="1" ht="13" x14ac:dyDescent="0.3">
      <c r="B18" s="24" t="s">
        <v>95</v>
      </c>
      <c r="C18" s="24" t="s">
        <v>24</v>
      </c>
      <c r="D18" s="25">
        <f>D17/D14</f>
        <v>0.50432632880098882</v>
      </c>
      <c r="E18" s="25">
        <f>E17/E14</f>
        <v>0.4962641600385635</v>
      </c>
      <c r="F18" s="25">
        <f>F17/F14</f>
        <v>0.49492263056092844</v>
      </c>
      <c r="G18" s="25">
        <f>G17/G14</f>
        <v>0.48108237547892718</v>
      </c>
      <c r="H18" s="25">
        <f>H17/H14</f>
        <v>0.49285714285714288</v>
      </c>
    </row>
    <row r="19" spans="2:8" x14ac:dyDescent="0.35">
      <c r="C19" s="6"/>
    </row>
    <row r="20" spans="2:8" ht="16.5" x14ac:dyDescent="0.35">
      <c r="B20" s="30" t="s">
        <v>96</v>
      </c>
      <c r="C20" s="29" t="s">
        <v>84</v>
      </c>
      <c r="D20" s="28">
        <v>66</v>
      </c>
      <c r="E20" s="28">
        <v>67</v>
      </c>
      <c r="F20" s="28">
        <v>76</v>
      </c>
      <c r="G20" s="28">
        <v>73</v>
      </c>
      <c r="H20" s="28">
        <v>89</v>
      </c>
    </row>
    <row r="21" spans="2:8" x14ac:dyDescent="0.35">
      <c r="B21" s="3" t="s">
        <v>92</v>
      </c>
      <c r="C21" s="6" t="s">
        <v>84</v>
      </c>
      <c r="D21" s="3">
        <v>24</v>
      </c>
      <c r="E21" s="3">
        <v>20</v>
      </c>
      <c r="F21" s="3">
        <v>26</v>
      </c>
      <c r="G21" s="3">
        <v>28</v>
      </c>
      <c r="H21" s="3">
        <v>31</v>
      </c>
    </row>
    <row r="22" spans="2:8" s="24" customFormat="1" ht="13" x14ac:dyDescent="0.3">
      <c r="B22" s="24" t="s">
        <v>97</v>
      </c>
      <c r="C22" s="24" t="s">
        <v>24</v>
      </c>
      <c r="D22" s="25">
        <f>D21/D20</f>
        <v>0.36363636363636365</v>
      </c>
      <c r="E22" s="25">
        <f>E21/E20</f>
        <v>0.29850746268656714</v>
      </c>
      <c r="F22" s="25">
        <f>F21/F20</f>
        <v>0.34210526315789475</v>
      </c>
      <c r="G22" s="25">
        <f>G21/G20</f>
        <v>0.38356164383561642</v>
      </c>
      <c r="H22" s="25">
        <f>H21/H20</f>
        <v>0.34831460674157305</v>
      </c>
    </row>
    <row r="23" spans="2:8" x14ac:dyDescent="0.35">
      <c r="B23" s="3" t="s">
        <v>94</v>
      </c>
      <c r="C23" s="6" t="s">
        <v>84</v>
      </c>
      <c r="D23" s="3">
        <v>42</v>
      </c>
      <c r="E23" s="3">
        <v>47</v>
      </c>
      <c r="F23" s="3">
        <v>50</v>
      </c>
      <c r="G23" s="3">
        <v>45</v>
      </c>
      <c r="H23" s="3">
        <v>58</v>
      </c>
    </row>
    <row r="24" spans="2:8" s="24" customFormat="1" ht="13" x14ac:dyDescent="0.3">
      <c r="B24" s="24" t="s">
        <v>97</v>
      </c>
      <c r="C24" s="24" t="s">
        <v>24</v>
      </c>
      <c r="D24" s="25">
        <f>D23/D20</f>
        <v>0.63636363636363635</v>
      </c>
      <c r="E24" s="25">
        <f>E23/E20</f>
        <v>0.70149253731343286</v>
      </c>
      <c r="F24" s="25">
        <f>F23/F20</f>
        <v>0.65789473684210531</v>
      </c>
      <c r="G24" s="25">
        <f>G23/G20</f>
        <v>0.61643835616438358</v>
      </c>
      <c r="H24" s="25">
        <f>H23/H20</f>
        <v>0.651685393258427</v>
      </c>
    </row>
    <row r="25" spans="2:8" x14ac:dyDescent="0.35">
      <c r="C25" s="6"/>
    </row>
    <row r="26" spans="2:8" ht="16.5" x14ac:dyDescent="0.35">
      <c r="B26" s="30" t="s">
        <v>98</v>
      </c>
      <c r="C26" s="29" t="s">
        <v>84</v>
      </c>
      <c r="D26" s="28">
        <v>30</v>
      </c>
      <c r="E26" s="28">
        <v>43</v>
      </c>
      <c r="F26" s="28">
        <v>47</v>
      </c>
      <c r="G26" s="28">
        <v>47</v>
      </c>
      <c r="H26" s="28">
        <v>34</v>
      </c>
    </row>
    <row r="27" spans="2:8" x14ac:dyDescent="0.35">
      <c r="B27" s="3" t="s">
        <v>92</v>
      </c>
      <c r="C27" s="6" t="s">
        <v>84</v>
      </c>
      <c r="D27" s="3">
        <v>6</v>
      </c>
      <c r="E27" s="3">
        <v>12</v>
      </c>
      <c r="F27" s="3">
        <v>13</v>
      </c>
      <c r="G27" s="3">
        <v>11</v>
      </c>
      <c r="H27" s="3">
        <v>11</v>
      </c>
    </row>
    <row r="28" spans="2:8" s="24" customFormat="1" ht="13" x14ac:dyDescent="0.3">
      <c r="B28" s="24" t="s">
        <v>99</v>
      </c>
      <c r="C28" s="24" t="s">
        <v>24</v>
      </c>
      <c r="D28" s="25">
        <f>D27/D26</f>
        <v>0.2</v>
      </c>
      <c r="E28" s="25">
        <f>E27/E26</f>
        <v>0.27906976744186046</v>
      </c>
      <c r="F28" s="25">
        <f>F27/F26</f>
        <v>0.27659574468085107</v>
      </c>
      <c r="G28" s="25">
        <f>G27/G26</f>
        <v>0.23404255319148937</v>
      </c>
      <c r="H28" s="25">
        <f>H27/H26</f>
        <v>0.3235294117647059</v>
      </c>
    </row>
    <row r="29" spans="2:8" x14ac:dyDescent="0.35">
      <c r="B29" s="3" t="s">
        <v>94</v>
      </c>
      <c r="C29" s="6" t="s">
        <v>84</v>
      </c>
      <c r="D29" s="3">
        <v>24</v>
      </c>
      <c r="E29" s="3">
        <v>31</v>
      </c>
      <c r="F29" s="3">
        <v>34</v>
      </c>
      <c r="G29" s="3">
        <v>36</v>
      </c>
      <c r="H29" s="3">
        <v>23</v>
      </c>
    </row>
    <row r="30" spans="2:8" s="24" customFormat="1" ht="13" x14ac:dyDescent="0.3">
      <c r="B30" s="24" t="s">
        <v>99</v>
      </c>
      <c r="C30" s="24" t="s">
        <v>24</v>
      </c>
      <c r="D30" s="25">
        <f>D29/D26</f>
        <v>0.8</v>
      </c>
      <c r="E30" s="25">
        <f>E29/E26</f>
        <v>0.72093023255813948</v>
      </c>
      <c r="F30" s="25">
        <f>F29/F26</f>
        <v>0.72340425531914898</v>
      </c>
      <c r="G30" s="25">
        <f>G29/G26</f>
        <v>0.76595744680851063</v>
      </c>
      <c r="H30" s="25">
        <f>H29/H26</f>
        <v>0.67647058823529416</v>
      </c>
    </row>
    <row r="31" spans="2:8" x14ac:dyDescent="0.35">
      <c r="C31" s="6"/>
    </row>
    <row r="32" spans="2:8" x14ac:dyDescent="0.35">
      <c r="B32" s="30" t="s">
        <v>100</v>
      </c>
      <c r="C32" s="29" t="s">
        <v>84</v>
      </c>
      <c r="D32" s="28">
        <v>7</v>
      </c>
      <c r="E32" s="28">
        <v>7</v>
      </c>
      <c r="F32" s="28">
        <v>7</v>
      </c>
      <c r="G32" s="28">
        <v>6</v>
      </c>
      <c r="H32" s="28">
        <v>6</v>
      </c>
    </row>
    <row r="33" spans="2:8" x14ac:dyDescent="0.35">
      <c r="B33" s="3" t="s">
        <v>92</v>
      </c>
      <c r="C33" s="6" t="s">
        <v>84</v>
      </c>
      <c r="D33" s="3">
        <v>2</v>
      </c>
      <c r="E33" s="3">
        <v>3</v>
      </c>
      <c r="F33" s="3">
        <v>3</v>
      </c>
      <c r="G33" s="3">
        <v>2</v>
      </c>
      <c r="H33" s="3">
        <v>2</v>
      </c>
    </row>
    <row r="34" spans="2:8" s="24" customFormat="1" ht="13" x14ac:dyDescent="0.3">
      <c r="B34" s="24" t="s">
        <v>101</v>
      </c>
      <c r="C34" s="24" t="s">
        <v>24</v>
      </c>
      <c r="D34" s="25">
        <f t="shared" ref="D34:F34" si="0">D33/D32</f>
        <v>0.2857142857142857</v>
      </c>
      <c r="E34" s="25">
        <f t="shared" si="0"/>
        <v>0.42857142857142855</v>
      </c>
      <c r="F34" s="25">
        <f t="shared" si="0"/>
        <v>0.42857142857142855</v>
      </c>
      <c r="G34" s="25">
        <f>G33/G32</f>
        <v>0.33333333333333331</v>
      </c>
      <c r="H34" s="25">
        <f>H33/H32</f>
        <v>0.33333333333333331</v>
      </c>
    </row>
    <row r="35" spans="2:8" x14ac:dyDescent="0.35">
      <c r="B35" s="3" t="s">
        <v>94</v>
      </c>
      <c r="C35" s="6" t="s">
        <v>84</v>
      </c>
      <c r="D35" s="3">
        <v>5</v>
      </c>
      <c r="E35" s="3">
        <v>4</v>
      </c>
      <c r="F35" s="3">
        <v>4</v>
      </c>
      <c r="G35" s="3">
        <v>4</v>
      </c>
      <c r="H35" s="3">
        <v>4</v>
      </c>
    </row>
    <row r="36" spans="2:8" s="24" customFormat="1" ht="13" x14ac:dyDescent="0.3">
      <c r="B36" s="24" t="s">
        <v>101</v>
      </c>
      <c r="C36" s="24" t="s">
        <v>24</v>
      </c>
      <c r="D36" s="25">
        <f t="shared" ref="D36:F36" si="1">D35/D32</f>
        <v>0.7142857142857143</v>
      </c>
      <c r="E36" s="25">
        <f t="shared" si="1"/>
        <v>0.5714285714285714</v>
      </c>
      <c r="F36" s="25">
        <f t="shared" si="1"/>
        <v>0.5714285714285714</v>
      </c>
      <c r="G36" s="25">
        <f t="shared" ref="G36:H36" si="2">G35/G32</f>
        <v>0.66666666666666663</v>
      </c>
      <c r="H36" s="25">
        <f t="shared" si="2"/>
        <v>0.66666666666666663</v>
      </c>
    </row>
    <row r="37" spans="2:8" x14ac:dyDescent="0.35">
      <c r="B37" s="3" t="s">
        <v>102</v>
      </c>
      <c r="C37" s="6" t="s">
        <v>84</v>
      </c>
      <c r="D37" s="3">
        <v>1</v>
      </c>
      <c r="E37" s="3">
        <v>1</v>
      </c>
      <c r="F37" s="3">
        <v>1</v>
      </c>
      <c r="G37" s="3">
        <v>1</v>
      </c>
      <c r="H37" s="3">
        <v>1</v>
      </c>
    </row>
    <row r="38" spans="2:8" x14ac:dyDescent="0.35">
      <c r="B38" s="3" t="s">
        <v>101</v>
      </c>
      <c r="C38" s="24" t="s">
        <v>24</v>
      </c>
      <c r="D38" s="25">
        <f>D37/D32</f>
        <v>0.14285714285714285</v>
      </c>
      <c r="E38" s="25">
        <f>E37/E32</f>
        <v>0.14285714285714285</v>
      </c>
      <c r="F38" s="25">
        <f>F37/F32</f>
        <v>0.14285714285714285</v>
      </c>
      <c r="G38" s="25">
        <f>G37/G32</f>
        <v>0.16666666666666666</v>
      </c>
      <c r="H38" s="25">
        <f>H37/H32</f>
        <v>0.16666666666666666</v>
      </c>
    </row>
    <row r="39" spans="2:8" x14ac:dyDescent="0.35">
      <c r="B39" s="3" t="s">
        <v>103</v>
      </c>
      <c r="C39" s="6" t="s">
        <v>84</v>
      </c>
      <c r="D39" s="3">
        <v>6</v>
      </c>
      <c r="E39" s="3">
        <v>6</v>
      </c>
      <c r="F39" s="3">
        <v>6</v>
      </c>
      <c r="G39" s="3">
        <v>5</v>
      </c>
      <c r="H39" s="3">
        <v>5</v>
      </c>
    </row>
    <row r="40" spans="2:8" x14ac:dyDescent="0.35">
      <c r="B40" s="3" t="s">
        <v>101</v>
      </c>
      <c r="C40" s="24" t="s">
        <v>24</v>
      </c>
      <c r="D40" s="25">
        <f>D39/D32</f>
        <v>0.8571428571428571</v>
      </c>
      <c r="E40" s="25">
        <f>E39/E32</f>
        <v>0.8571428571428571</v>
      </c>
      <c r="F40" s="25">
        <f>F39/F32</f>
        <v>0.8571428571428571</v>
      </c>
      <c r="G40" s="25">
        <f>G39/G32</f>
        <v>0.83333333333333337</v>
      </c>
      <c r="H40" s="25">
        <f>H39/H32</f>
        <v>0.83333333333333337</v>
      </c>
    </row>
    <row r="41" spans="2:8" x14ac:dyDescent="0.35">
      <c r="C41" s="6"/>
    </row>
    <row r="43" spans="2:8" ht="16" thickBot="1" x14ac:dyDescent="0.4">
      <c r="B43" s="18" t="s">
        <v>104</v>
      </c>
      <c r="C43" s="18" t="s">
        <v>5</v>
      </c>
      <c r="D43" s="17" t="s">
        <v>79</v>
      </c>
      <c r="E43" s="17" t="s">
        <v>80</v>
      </c>
      <c r="F43" s="17" t="s">
        <v>81</v>
      </c>
      <c r="G43" s="17" t="s">
        <v>82</v>
      </c>
      <c r="H43" s="17" t="s">
        <v>137</v>
      </c>
    </row>
    <row r="44" spans="2:8" ht="16.5" x14ac:dyDescent="0.35">
      <c r="B44" s="3" t="s">
        <v>105</v>
      </c>
      <c r="C44" s="3" t="s">
        <v>106</v>
      </c>
      <c r="D44" s="14">
        <v>0.05</v>
      </c>
      <c r="E44" s="14">
        <v>0.48</v>
      </c>
      <c r="F44" s="14">
        <v>0.59997481516127305</v>
      </c>
      <c r="G44" s="14">
        <v>0.73</v>
      </c>
      <c r="H44" s="14">
        <v>0.72</v>
      </c>
    </row>
    <row r="45" spans="2:8" x14ac:dyDescent="0.35">
      <c r="B45" s="3" t="s">
        <v>136</v>
      </c>
      <c r="C45" s="3" t="s">
        <v>106</v>
      </c>
      <c r="D45" s="14">
        <v>0.13</v>
      </c>
      <c r="E45" s="14">
        <v>0.1</v>
      </c>
      <c r="F45" s="14">
        <v>9.3841642228739003E-2</v>
      </c>
      <c r="G45" s="13">
        <v>0.18</v>
      </c>
      <c r="H45" s="13">
        <v>0.12</v>
      </c>
    </row>
    <row r="47" spans="2:8" x14ac:dyDescent="0.35">
      <c r="B47" s="54" t="s">
        <v>38</v>
      </c>
      <c r="C47" s="54"/>
      <c r="D47" s="54"/>
      <c r="E47" s="54"/>
      <c r="F47" s="54"/>
      <c r="G47" s="54"/>
      <c r="H47" s="54"/>
    </row>
    <row r="48" spans="2:8" ht="29" customHeight="1" x14ac:dyDescent="0.35">
      <c r="B48" s="64" t="s">
        <v>107</v>
      </c>
      <c r="C48" s="64"/>
      <c r="D48" s="64"/>
      <c r="E48" s="65"/>
      <c r="F48" s="65"/>
      <c r="G48" s="65"/>
      <c r="H48" s="65"/>
    </row>
    <row r="49" spans="2:8" ht="17.25" customHeight="1" x14ac:dyDescent="0.35">
      <c r="B49" s="64" t="s">
        <v>108</v>
      </c>
      <c r="C49" s="64"/>
      <c r="D49" s="64"/>
      <c r="E49" s="65"/>
      <c r="F49" s="65"/>
      <c r="G49" s="65"/>
      <c r="H49" s="65"/>
    </row>
    <row r="50" spans="2:8" ht="29.25" customHeight="1" x14ac:dyDescent="0.35">
      <c r="B50" s="64" t="s">
        <v>109</v>
      </c>
      <c r="C50" s="64"/>
      <c r="D50" s="64"/>
      <c r="E50" s="64"/>
      <c r="F50" s="64"/>
      <c r="G50" s="65"/>
      <c r="H50" s="65"/>
    </row>
    <row r="51" spans="2:8" ht="14" customHeight="1" x14ac:dyDescent="0.35">
      <c r="B51" s="64" t="s">
        <v>110</v>
      </c>
      <c r="C51" s="64"/>
      <c r="D51" s="64"/>
      <c r="E51" s="65"/>
      <c r="F51" s="65"/>
      <c r="G51" s="65"/>
      <c r="H51" s="65"/>
    </row>
    <row r="52" spans="2:8" ht="14" customHeight="1" x14ac:dyDescent="0.35">
      <c r="B52" s="64" t="s">
        <v>111</v>
      </c>
      <c r="C52" s="64"/>
      <c r="D52" s="64"/>
      <c r="E52" s="65"/>
      <c r="F52" s="65"/>
      <c r="G52" s="65"/>
      <c r="H52" s="65"/>
    </row>
    <row r="53" spans="2:8" ht="29" customHeight="1" x14ac:dyDescent="0.35">
      <c r="B53" s="64" t="s">
        <v>112</v>
      </c>
      <c r="C53" s="64"/>
      <c r="D53" s="64"/>
      <c r="E53" s="64"/>
      <c r="F53" s="64"/>
      <c r="G53" s="65"/>
      <c r="H53" s="65"/>
    </row>
    <row r="54" spans="2:8" ht="44" customHeight="1" x14ac:dyDescent="0.35">
      <c r="B54" s="64" t="s">
        <v>139</v>
      </c>
      <c r="C54" s="64"/>
      <c r="D54" s="64"/>
      <c r="E54" s="64"/>
      <c r="F54" s="64"/>
      <c r="G54" s="65"/>
      <c r="H54" s="65"/>
    </row>
  </sheetData>
  <mergeCells count="7">
    <mergeCell ref="B53:H53"/>
    <mergeCell ref="B54:H54"/>
    <mergeCell ref="B48:H48"/>
    <mergeCell ref="B49:H49"/>
    <mergeCell ref="B50:H50"/>
    <mergeCell ref="B51:H51"/>
    <mergeCell ref="B52:H52"/>
  </mergeCells>
  <pageMargins left="0.51181102362204722" right="0.5118110236220472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2CCA-39DC-4D6E-B719-E2B3405B25C0}">
  <sheetPr>
    <pageSetUpPr fitToPage="1"/>
  </sheetPr>
  <dimension ref="B4:K26"/>
  <sheetViews>
    <sheetView view="pageBreakPreview" zoomScale="110" zoomScaleNormal="100" zoomScaleSheetLayoutView="110" workbookViewId="0">
      <selection activeCell="K8" sqref="K8"/>
    </sheetView>
  </sheetViews>
  <sheetFormatPr defaultColWidth="9.1796875" defaultRowHeight="14.5" x14ac:dyDescent="0.35"/>
  <cols>
    <col min="1" max="1" width="3" style="3" customWidth="1"/>
    <col min="2" max="2" width="67.1796875" style="3" bestFit="1" customWidth="1"/>
    <col min="3" max="3" width="17.1796875" style="3" customWidth="1"/>
    <col min="4" max="4" width="12.7265625" style="3" customWidth="1"/>
    <col min="5" max="5" width="14.1796875" style="3" customWidth="1"/>
    <col min="6" max="6" width="12.7265625" style="3" customWidth="1"/>
    <col min="7" max="11" width="11.81640625" style="3" customWidth="1"/>
    <col min="12" max="16384" width="9.1796875" style="3"/>
  </cols>
  <sheetData>
    <row r="4" spans="2:11" ht="18.5" x14ac:dyDescent="0.45">
      <c r="B4" s="1" t="s">
        <v>113</v>
      </c>
      <c r="C4" s="1"/>
      <c r="D4" s="67"/>
      <c r="E4" s="67"/>
      <c r="F4" s="67"/>
      <c r="G4" s="2"/>
      <c r="H4" s="2"/>
      <c r="I4" s="2"/>
      <c r="J4" s="2"/>
      <c r="K4" s="2"/>
    </row>
    <row r="5" spans="2:11" ht="16" thickBot="1" x14ac:dyDescent="0.4">
      <c r="B5" s="18" t="s">
        <v>114</v>
      </c>
      <c r="C5" s="18" t="s">
        <v>5</v>
      </c>
      <c r="D5" s="17" t="s">
        <v>115</v>
      </c>
      <c r="E5" s="17" t="s">
        <v>116</v>
      </c>
      <c r="F5" s="17" t="s">
        <v>117</v>
      </c>
      <c r="G5" s="17" t="s">
        <v>79</v>
      </c>
      <c r="H5" s="17" t="s">
        <v>80</v>
      </c>
      <c r="I5" s="17" t="s">
        <v>81</v>
      </c>
      <c r="J5" s="17" t="s">
        <v>82</v>
      </c>
      <c r="K5" s="17" t="s">
        <v>137</v>
      </c>
    </row>
    <row r="6" spans="2:11" ht="16.5" x14ac:dyDescent="0.35">
      <c r="B6" s="3" t="s">
        <v>118</v>
      </c>
      <c r="C6" s="6" t="s">
        <v>24</v>
      </c>
      <c r="D6" s="13">
        <v>0.66</v>
      </c>
      <c r="E6" s="13">
        <v>0.68</v>
      </c>
      <c r="F6" s="13">
        <v>0.7</v>
      </c>
      <c r="G6" s="13">
        <v>0.76</v>
      </c>
      <c r="H6" s="13">
        <v>0.77</v>
      </c>
      <c r="I6" s="13">
        <v>0.750119570416105</v>
      </c>
      <c r="J6" s="13">
        <v>0.79</v>
      </c>
      <c r="K6" s="13">
        <v>0.79</v>
      </c>
    </row>
    <row r="7" spans="2:11" x14ac:dyDescent="0.35">
      <c r="B7" s="3" t="s">
        <v>119</v>
      </c>
      <c r="C7" s="6" t="s">
        <v>24</v>
      </c>
      <c r="D7" s="21" t="s">
        <v>25</v>
      </c>
      <c r="E7" s="21" t="s">
        <v>25</v>
      </c>
      <c r="F7" s="13">
        <v>0.2</v>
      </c>
      <c r="G7" s="13">
        <v>0.19</v>
      </c>
      <c r="H7" s="13">
        <v>0.15</v>
      </c>
      <c r="I7" s="13">
        <v>0.1350424846846888</v>
      </c>
      <c r="J7" s="13">
        <v>0.1350424846846888</v>
      </c>
      <c r="K7" s="13">
        <v>0.11</v>
      </c>
    </row>
    <row r="8" spans="2:11" x14ac:dyDescent="0.35">
      <c r="C8" s="6"/>
      <c r="D8" s="21"/>
      <c r="E8" s="21"/>
      <c r="F8" s="21"/>
      <c r="G8" s="21"/>
      <c r="H8" s="21"/>
      <c r="I8" s="21"/>
      <c r="J8" s="21"/>
      <c r="K8" s="21"/>
    </row>
    <row r="9" spans="2:11" x14ac:dyDescent="0.35">
      <c r="C9" s="6"/>
      <c r="D9" s="22"/>
      <c r="E9" s="22"/>
      <c r="F9" s="22"/>
      <c r="G9" s="23"/>
      <c r="H9" s="23"/>
      <c r="I9" s="23"/>
      <c r="J9" s="23"/>
      <c r="K9" s="23"/>
    </row>
    <row r="10" spans="2:11" ht="16" thickBot="1" x14ac:dyDescent="0.4">
      <c r="B10" s="18" t="s">
        <v>120</v>
      </c>
      <c r="C10" s="18" t="s">
        <v>5</v>
      </c>
      <c r="D10" s="17" t="s">
        <v>115</v>
      </c>
      <c r="E10" s="17" t="s">
        <v>116</v>
      </c>
      <c r="F10" s="17" t="s">
        <v>117</v>
      </c>
      <c r="G10" s="17" t="s">
        <v>79</v>
      </c>
      <c r="H10" s="17" t="s">
        <v>80</v>
      </c>
      <c r="I10" s="17" t="s">
        <v>81</v>
      </c>
      <c r="J10" s="17" t="s">
        <v>82</v>
      </c>
      <c r="K10" s="17" t="s">
        <v>137</v>
      </c>
    </row>
    <row r="11" spans="2:11" ht="16.5" x14ac:dyDescent="0.35">
      <c r="B11" s="3" t="s">
        <v>121</v>
      </c>
      <c r="C11" s="6" t="s">
        <v>24</v>
      </c>
      <c r="D11" s="11" t="s">
        <v>25</v>
      </c>
      <c r="E11" s="11" t="s">
        <v>25</v>
      </c>
      <c r="F11" s="14">
        <v>0.85</v>
      </c>
      <c r="G11" s="14">
        <v>0.87</v>
      </c>
      <c r="H11" s="14">
        <v>0.92</v>
      </c>
      <c r="I11" s="14">
        <v>0.97875617851608199</v>
      </c>
      <c r="J11" s="14">
        <v>0.94</v>
      </c>
      <c r="K11" s="14">
        <v>0.96</v>
      </c>
    </row>
    <row r="12" spans="2:11" x14ac:dyDescent="0.35">
      <c r="B12" s="3" t="s">
        <v>122</v>
      </c>
      <c r="C12" s="6" t="s">
        <v>90</v>
      </c>
      <c r="D12" s="11">
        <v>0</v>
      </c>
      <c r="E12" s="11">
        <v>0</v>
      </c>
      <c r="F12" s="11">
        <v>0</v>
      </c>
      <c r="G12" s="11">
        <v>0</v>
      </c>
      <c r="H12" s="11">
        <v>0</v>
      </c>
      <c r="I12" s="11">
        <v>0</v>
      </c>
      <c r="J12" s="11">
        <v>0</v>
      </c>
      <c r="K12" s="11">
        <v>0</v>
      </c>
    </row>
    <row r="13" spans="2:11" x14ac:dyDescent="0.35">
      <c r="B13" s="3" t="s">
        <v>123</v>
      </c>
      <c r="C13" s="6" t="s">
        <v>90</v>
      </c>
      <c r="D13" s="11">
        <v>0</v>
      </c>
      <c r="E13" s="11">
        <v>0</v>
      </c>
      <c r="F13" s="11">
        <v>0</v>
      </c>
      <c r="G13" s="11">
        <v>0</v>
      </c>
      <c r="H13" s="11">
        <v>0</v>
      </c>
      <c r="I13" s="11">
        <v>0</v>
      </c>
      <c r="J13" s="11">
        <v>0</v>
      </c>
      <c r="K13" s="11">
        <v>0</v>
      </c>
    </row>
    <row r="14" spans="2:11" x14ac:dyDescent="0.35">
      <c r="B14" s="3" t="s">
        <v>124</v>
      </c>
      <c r="C14" s="6" t="s">
        <v>90</v>
      </c>
      <c r="D14" s="11">
        <v>0</v>
      </c>
      <c r="E14" s="11">
        <v>0</v>
      </c>
      <c r="F14" s="11">
        <v>0</v>
      </c>
      <c r="G14" s="11">
        <v>0</v>
      </c>
      <c r="H14" s="11">
        <v>0</v>
      </c>
      <c r="I14" s="11">
        <v>0</v>
      </c>
      <c r="J14" s="11">
        <v>0</v>
      </c>
      <c r="K14" s="11">
        <v>0</v>
      </c>
    </row>
    <row r="15" spans="2:11" x14ac:dyDescent="0.35">
      <c r="B15" s="3" t="s">
        <v>125</v>
      </c>
      <c r="C15" s="6" t="s">
        <v>84</v>
      </c>
      <c r="D15" s="11">
        <v>0</v>
      </c>
      <c r="E15" s="11">
        <v>0</v>
      </c>
      <c r="F15" s="11">
        <v>0</v>
      </c>
      <c r="G15" s="11">
        <v>0</v>
      </c>
      <c r="H15" s="11">
        <v>0</v>
      </c>
      <c r="I15" s="11">
        <v>0</v>
      </c>
      <c r="J15" s="11">
        <v>0</v>
      </c>
      <c r="K15" s="11">
        <v>0</v>
      </c>
    </row>
    <row r="16" spans="2:11" x14ac:dyDescent="0.35">
      <c r="B16" s="3" t="s">
        <v>126</v>
      </c>
      <c r="C16" s="6" t="s">
        <v>84</v>
      </c>
      <c r="D16" s="11">
        <v>0</v>
      </c>
      <c r="E16" s="11">
        <v>0</v>
      </c>
      <c r="F16" s="11">
        <v>0</v>
      </c>
      <c r="G16" s="11">
        <v>0</v>
      </c>
      <c r="H16" s="11">
        <v>0</v>
      </c>
      <c r="I16" s="11">
        <v>0</v>
      </c>
      <c r="J16" s="11">
        <v>0</v>
      </c>
      <c r="K16" s="11">
        <v>0</v>
      </c>
    </row>
    <row r="17" spans="2:11" x14ac:dyDescent="0.35">
      <c r="B17" s="3" t="s">
        <v>127</v>
      </c>
      <c r="C17" s="6" t="s">
        <v>84</v>
      </c>
      <c r="D17" s="11">
        <v>0</v>
      </c>
      <c r="E17" s="11">
        <v>0</v>
      </c>
      <c r="F17" s="11">
        <v>0</v>
      </c>
      <c r="G17" s="11">
        <v>0</v>
      </c>
      <c r="H17" s="11">
        <v>0</v>
      </c>
      <c r="I17" s="11">
        <v>0</v>
      </c>
      <c r="J17" s="11">
        <v>0</v>
      </c>
      <c r="K17" s="11">
        <v>0</v>
      </c>
    </row>
    <row r="18" spans="2:11" x14ac:dyDescent="0.35">
      <c r="C18" s="6"/>
    </row>
    <row r="19" spans="2:11" x14ac:dyDescent="0.35">
      <c r="D19" s="11"/>
    </row>
    <row r="20" spans="2:11" x14ac:dyDescent="0.35">
      <c r="B20" s="15" t="s">
        <v>38</v>
      </c>
      <c r="C20" s="15"/>
      <c r="D20" s="15"/>
      <c r="E20" s="15"/>
      <c r="F20" s="15"/>
      <c r="G20" s="15"/>
      <c r="H20" s="15"/>
      <c r="I20" s="15"/>
      <c r="J20" s="15"/>
      <c r="K20" s="15"/>
    </row>
    <row r="21" spans="2:11" ht="24.75" customHeight="1" x14ac:dyDescent="0.35">
      <c r="B21" s="64" t="s">
        <v>128</v>
      </c>
      <c r="C21" s="64"/>
      <c r="D21" s="64"/>
      <c r="E21" s="64"/>
      <c r="F21" s="64"/>
      <c r="G21" s="64"/>
      <c r="H21" s="65"/>
      <c r="I21" s="65"/>
      <c r="J21" s="65"/>
      <c r="K21" s="65"/>
    </row>
    <row r="22" spans="2:11" ht="16.5" customHeight="1" x14ac:dyDescent="0.35">
      <c r="B22" s="64" t="s">
        <v>129</v>
      </c>
      <c r="C22" s="64"/>
      <c r="D22" s="64"/>
      <c r="E22" s="64"/>
      <c r="F22" s="64"/>
      <c r="G22" s="64"/>
      <c r="H22" s="33"/>
      <c r="I22" s="33"/>
      <c r="J22" s="33"/>
      <c r="K22" s="33"/>
    </row>
    <row r="23" spans="2:11" ht="27.75" customHeight="1" x14ac:dyDescent="0.35">
      <c r="B23" s="66"/>
      <c r="C23" s="66"/>
      <c r="D23" s="66"/>
      <c r="E23" s="66"/>
      <c r="F23" s="66"/>
      <c r="G23" s="66"/>
      <c r="H23" s="34"/>
      <c r="I23" s="34"/>
      <c r="J23" s="34"/>
      <c r="K23" s="34"/>
    </row>
    <row r="24" spans="2:11" ht="15" customHeight="1" x14ac:dyDescent="0.35">
      <c r="B24" s="66"/>
      <c r="C24" s="66"/>
      <c r="D24" s="66"/>
      <c r="E24" s="66"/>
      <c r="F24" s="66"/>
      <c r="G24" s="66"/>
      <c r="H24" s="34"/>
      <c r="I24" s="34"/>
      <c r="J24" s="34"/>
      <c r="K24" s="34"/>
    </row>
    <row r="25" spans="2:11" x14ac:dyDescent="0.35">
      <c r="B25" s="68"/>
      <c r="C25" s="68"/>
      <c r="D25" s="68"/>
      <c r="E25" s="68"/>
      <c r="F25" s="68"/>
      <c r="G25" s="68"/>
      <c r="H25" s="35"/>
      <c r="I25" s="35"/>
      <c r="J25" s="35"/>
      <c r="K25" s="35"/>
    </row>
    <row r="26" spans="2:11" ht="27" customHeight="1" x14ac:dyDescent="0.35">
      <c r="B26" s="66"/>
      <c r="C26" s="66"/>
      <c r="D26" s="66"/>
      <c r="E26" s="66"/>
      <c r="F26" s="66"/>
      <c r="G26" s="66"/>
      <c r="H26" s="34"/>
      <c r="I26" s="34"/>
      <c r="J26" s="34"/>
      <c r="K26" s="34"/>
    </row>
  </sheetData>
  <mergeCells count="7">
    <mergeCell ref="B26:G26"/>
    <mergeCell ref="D4:F4"/>
    <mergeCell ref="B22:G22"/>
    <mergeCell ref="B23:G23"/>
    <mergeCell ref="B24:G24"/>
    <mergeCell ref="B25:G25"/>
    <mergeCell ref="B21:K21"/>
  </mergeCell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Key Metrics</vt:lpstr>
      <vt:lpstr>Our Planet</vt:lpstr>
      <vt:lpstr>Scope 3</vt:lpstr>
      <vt:lpstr>Our People</vt:lpstr>
      <vt:lpstr>Our Products</vt:lpstr>
      <vt:lpstr>'Key Metrics'!Print_Area</vt:lpstr>
      <vt:lpstr>'Our People'!Print_Area</vt:lpstr>
      <vt:lpstr>'Our Planet'!Print_Area</vt:lpstr>
      <vt:lpstr>'Our Products'!Print_Area</vt:lpstr>
      <vt:lpstr>'Scope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 Huang</dc:creator>
  <cp:keywords/>
  <dc:description/>
  <cp:lastModifiedBy>Rachael Stackhouse</cp:lastModifiedBy>
  <cp:revision/>
  <dcterms:created xsi:type="dcterms:W3CDTF">2022-08-03T15:34:54Z</dcterms:created>
  <dcterms:modified xsi:type="dcterms:W3CDTF">2026-06-17T10:25:42Z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