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ripleycorp.sharepoint.com/sites/InvestorRelations/Documentos compartidos/IR/Publicación de Resultados/2024/4T24/6. Entregables/7. Segmentos/"/>
    </mc:Choice>
  </mc:AlternateContent>
  <xr:revisionPtr revIDLastSave="1418" documentId="8_{BA594E4F-AB6F-4440-AFBA-07C656199405}" xr6:coauthVersionLast="47" xr6:coauthVersionMax="47" xr10:uidLastSave="{5B9070ED-BF2C-4664-877B-910ECF85F800}"/>
  <bookViews>
    <workbookView xWindow="-108" yWindow="-108" windowWidth="23256" windowHeight="12456" firstSheet="9" activeTab="11" xr2:uid="{00000000-000D-0000-FFFF-FFFF00000000}"/>
  </bookViews>
  <sheets>
    <sheet name="Income Statement (Y)" sheetId="1" r:id="rId1"/>
    <sheet name="Income Statement (Q)" sheetId="2" r:id="rId2"/>
    <sheet name="Balance Sheet (Y)" sheetId="3" r:id="rId3"/>
    <sheet name="Balance Sheet (Q)" sheetId="4" r:id="rId4"/>
    <sheet name="Cash Flow(YTD)" sheetId="6" r:id="rId5"/>
    <sheet name="Cash Flow(Y)" sheetId="5" r:id="rId6"/>
    <sheet name="Operational Indicators (Y)" sheetId="7" r:id="rId7"/>
    <sheet name="Operational Indicators (Q)" sheetId="8" r:id="rId8"/>
    <sheet name="Income Statement by Segment (Y)" sheetId="9" r:id="rId9"/>
    <sheet name="Income Statement by Segment (Q)" sheetId="10" r:id="rId10"/>
    <sheet name="Balance Sheet by Segment (Y)" sheetId="11" r:id="rId11"/>
    <sheet name="Balance Sheet by Segment (Q)" sheetId="12" r:id="rId12"/>
  </sheets>
  <externalReferences>
    <externalReference r:id="rId13"/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409" i="12" l="1"/>
  <c r="AE407" i="12"/>
  <c r="AE406" i="12"/>
  <c r="AE405" i="12"/>
  <c r="AE389" i="12"/>
  <c r="AE370" i="12"/>
  <c r="AE371" i="12"/>
  <c r="AE373" i="12"/>
  <c r="AE366" i="12"/>
  <c r="AE356" i="12"/>
  <c r="AE357" i="12"/>
  <c r="AE358" i="12"/>
  <c r="AE359" i="12"/>
  <c r="AE360" i="12"/>
  <c r="AE349" i="12"/>
  <c r="AE346" i="12"/>
  <c r="AE342" i="12"/>
  <c r="AE341" i="12"/>
  <c r="AE339" i="12"/>
  <c r="AE338" i="12"/>
  <c r="AE337" i="12"/>
  <c r="AE336" i="12"/>
  <c r="AE335" i="12"/>
  <c r="AE334" i="12"/>
  <c r="AE328" i="12"/>
  <c r="AE327" i="12"/>
  <c r="AE326" i="12"/>
  <c r="AE325" i="12"/>
  <c r="AE322" i="12"/>
  <c r="AE321" i="12"/>
  <c r="AE320" i="12"/>
  <c r="AE319" i="12"/>
  <c r="AE318" i="12"/>
  <c r="AE309" i="12"/>
  <c r="AE306" i="12"/>
  <c r="AE305" i="12"/>
  <c r="AE303" i="12"/>
  <c r="AE302" i="12"/>
  <c r="AE301" i="12"/>
  <c r="AE300" i="12"/>
  <c r="AE299" i="12"/>
  <c r="AE289" i="12"/>
  <c r="AE288" i="12"/>
  <c r="AE287" i="12"/>
  <c r="AE286" i="12"/>
  <c r="AE285" i="12"/>
  <c r="AE284" i="12"/>
  <c r="AE283" i="12"/>
  <c r="AE267" i="12"/>
  <c r="AE266" i="12"/>
  <c r="AE268" i="12"/>
  <c r="AE263" i="12"/>
  <c r="AE237" i="12"/>
  <c r="AE236" i="12"/>
  <c r="AE235" i="12"/>
  <c r="AE233" i="12"/>
  <c r="AE232" i="12"/>
  <c r="AE231" i="12"/>
  <c r="AE230" i="12"/>
  <c r="AE229" i="12"/>
  <c r="AE220" i="12"/>
  <c r="AE219" i="12"/>
  <c r="AE218" i="12"/>
  <c r="AE216" i="12"/>
  <c r="AE215" i="12"/>
  <c r="AE214" i="12"/>
  <c r="AE213" i="12"/>
  <c r="AE195" i="12"/>
  <c r="AE196" i="12"/>
  <c r="AE197" i="12"/>
  <c r="AE198" i="12"/>
  <c r="AE199" i="12"/>
  <c r="AE200" i="12"/>
  <c r="AE188" i="12"/>
  <c r="AE181" i="12"/>
  <c r="AE180" i="12"/>
  <c r="AE179" i="12"/>
  <c r="AE165" i="12"/>
  <c r="AE162" i="12"/>
  <c r="AE161" i="12"/>
  <c r="AE160" i="12"/>
  <c r="AE159" i="12"/>
  <c r="AE144" i="12"/>
  <c r="AE140" i="12"/>
  <c r="AE137" i="12"/>
  <c r="AE134" i="12"/>
  <c r="AE133" i="12"/>
  <c r="AE128" i="12"/>
  <c r="AE130" i="12"/>
  <c r="AE129" i="12"/>
  <c r="AE131" i="12"/>
  <c r="AE127" i="12"/>
  <c r="AE126" i="12"/>
  <c r="AE132" i="12" s="1"/>
  <c r="AE122" i="12"/>
  <c r="AE121" i="12"/>
  <c r="AE120" i="12"/>
  <c r="AE119" i="12"/>
  <c r="AE118" i="12"/>
  <c r="AE117" i="12"/>
  <c r="AE116" i="12"/>
  <c r="AE112" i="12"/>
  <c r="AE113" i="12"/>
  <c r="AE111" i="12"/>
  <c r="AE109" i="12"/>
  <c r="AE108" i="12"/>
  <c r="AE107" i="12"/>
  <c r="AE106" i="12"/>
  <c r="AE114" i="12" s="1"/>
  <c r="AE104" i="12"/>
  <c r="AE95" i="12"/>
  <c r="AE94" i="12"/>
  <c r="AE93" i="12"/>
  <c r="AE87" i="12"/>
  <c r="AE86" i="12"/>
  <c r="AE89" i="12" s="1"/>
  <c r="AE83" i="12"/>
  <c r="AE82" i="12"/>
  <c r="AE84" i="12" s="1"/>
  <c r="AE81" i="12"/>
  <c r="AE77" i="12"/>
  <c r="AE75" i="12"/>
  <c r="AE78" i="12" s="1"/>
  <c r="AE80" i="12" s="1"/>
  <c r="J414" i="11"/>
  <c r="AE420" i="12" s="1"/>
  <c r="J413" i="11"/>
  <c r="AE419" i="12" s="1"/>
  <c r="J411" i="11"/>
  <c r="AE417" i="12" s="1"/>
  <c r="J410" i="11"/>
  <c r="AE416" i="12" s="1"/>
  <c r="J409" i="11"/>
  <c r="AE415" i="12" s="1"/>
  <c r="J408" i="11"/>
  <c r="AE414" i="12" s="1"/>
  <c r="J407" i="11"/>
  <c r="AE413" i="12" s="1"/>
  <c r="J406" i="11"/>
  <c r="AE412" i="12" s="1"/>
  <c r="J405" i="11"/>
  <c r="AE411" i="12" s="1"/>
  <c r="J402" i="11"/>
  <c r="AE408" i="12" s="1"/>
  <c r="J401" i="11"/>
  <c r="J400" i="11"/>
  <c r="J399" i="11"/>
  <c r="J398" i="11"/>
  <c r="AE404" i="12" s="1"/>
  <c r="J397" i="11"/>
  <c r="AE403" i="12" s="1"/>
  <c r="J396" i="11"/>
  <c r="AE402" i="12" s="1"/>
  <c r="J395" i="11"/>
  <c r="AE401" i="12" s="1"/>
  <c r="J392" i="11"/>
  <c r="AE398" i="12" s="1"/>
  <c r="J391" i="11"/>
  <c r="AE397" i="12" s="1"/>
  <c r="J390" i="11"/>
  <c r="AE396" i="12" s="1"/>
  <c r="J389" i="11"/>
  <c r="AE395" i="12" s="1"/>
  <c r="J388" i="11"/>
  <c r="AE394" i="12" s="1"/>
  <c r="J387" i="11"/>
  <c r="AE393" i="12" s="1"/>
  <c r="J386" i="11"/>
  <c r="AE392" i="12" s="1"/>
  <c r="J385" i="11"/>
  <c r="AE391" i="12" s="1"/>
  <c r="J381" i="11"/>
  <c r="AE387" i="12" s="1"/>
  <c r="J380" i="11"/>
  <c r="AE386" i="12" s="1"/>
  <c r="J379" i="11"/>
  <c r="AE385" i="12" s="1"/>
  <c r="J378" i="11"/>
  <c r="AE384" i="12" s="1"/>
  <c r="J377" i="11"/>
  <c r="AE383" i="12" s="1"/>
  <c r="J376" i="11"/>
  <c r="J382" i="11" s="1"/>
  <c r="J373" i="11"/>
  <c r="AE379" i="12" s="1"/>
  <c r="J372" i="11"/>
  <c r="AE378" i="12" s="1"/>
  <c r="J366" i="11"/>
  <c r="J371" i="11" s="1"/>
  <c r="AE377" i="12" s="1"/>
  <c r="J367" i="11"/>
  <c r="J368" i="11"/>
  <c r="J369" i="11"/>
  <c r="AE374" i="12" s="1"/>
  <c r="J370" i="11"/>
  <c r="AE375" i="12" s="1"/>
  <c r="J365" i="11"/>
  <c r="AE369" i="12" s="1"/>
  <c r="J363" i="11"/>
  <c r="AE367" i="12" s="1"/>
  <c r="J360" i="11"/>
  <c r="AE364" i="12" s="1"/>
  <c r="J361" i="11"/>
  <c r="AE365" i="12" s="1"/>
  <c r="J362" i="11"/>
  <c r="J364" i="11"/>
  <c r="AE368" i="12" s="1"/>
  <c r="J359" i="11"/>
  <c r="AE363" i="12" s="1"/>
  <c r="J352" i="11"/>
  <c r="J354" i="11"/>
  <c r="J353" i="11"/>
  <c r="J355" i="11"/>
  <c r="J356" i="11"/>
  <c r="J351" i="11"/>
  <c r="AE355" i="12" s="1"/>
  <c r="J350" i="11"/>
  <c r="AE354" i="12" s="1"/>
  <c r="J349" i="11"/>
  <c r="AE353" i="12" s="1"/>
  <c r="J348" i="11"/>
  <c r="AE352" i="12" s="1"/>
  <c r="AE361" i="12" s="1"/>
  <c r="J346" i="11"/>
  <c r="AE350" i="12" s="1"/>
  <c r="J345" i="11"/>
  <c r="J344" i="11"/>
  <c r="AE348" i="12" s="1"/>
  <c r="J343" i="11"/>
  <c r="AE347" i="12" s="1"/>
  <c r="J342" i="11"/>
  <c r="J338" i="11"/>
  <c r="J337" i="11"/>
  <c r="J335" i="11"/>
  <c r="J334" i="11"/>
  <c r="J333" i="11"/>
  <c r="J332" i="11"/>
  <c r="J331" i="11"/>
  <c r="J330" i="11"/>
  <c r="J329" i="11"/>
  <c r="AE333" i="12" s="1"/>
  <c r="J327" i="11"/>
  <c r="AE331" i="12" s="1"/>
  <c r="J326" i="11"/>
  <c r="AE330" i="12" s="1"/>
  <c r="J325" i="11"/>
  <c r="AE329" i="12" s="1"/>
  <c r="J324" i="11"/>
  <c r="J323" i="11"/>
  <c r="J322" i="11"/>
  <c r="J321" i="11"/>
  <c r="J315" i="11"/>
  <c r="J316" i="11"/>
  <c r="J317" i="11"/>
  <c r="J318" i="11"/>
  <c r="J314" i="11"/>
  <c r="J313" i="11"/>
  <c r="AE317" i="12" s="1"/>
  <c r="J312" i="11"/>
  <c r="AE316" i="12" s="1"/>
  <c r="J310" i="11"/>
  <c r="AE314" i="12" s="1"/>
  <c r="J309" i="11"/>
  <c r="AE313" i="12" s="1"/>
  <c r="J308" i="11"/>
  <c r="AE312" i="12" s="1"/>
  <c r="J307" i="11"/>
  <c r="AE311" i="12" s="1"/>
  <c r="J306" i="11"/>
  <c r="AE310" i="12" s="1"/>
  <c r="J305" i="11"/>
  <c r="J302" i="11"/>
  <c r="J301" i="11"/>
  <c r="J295" i="11"/>
  <c r="J296" i="11"/>
  <c r="J297" i="11"/>
  <c r="J298" i="11"/>
  <c r="J299" i="11"/>
  <c r="J293" i="11"/>
  <c r="AE297" i="12" s="1"/>
  <c r="J292" i="11"/>
  <c r="AE296" i="12" s="1"/>
  <c r="J291" i="11"/>
  <c r="AE295" i="12" s="1"/>
  <c r="J290" i="11"/>
  <c r="AE294" i="12" s="1"/>
  <c r="J289" i="11"/>
  <c r="AE293" i="12" s="1"/>
  <c r="J288" i="11"/>
  <c r="AE292" i="12" s="1"/>
  <c r="J287" i="11"/>
  <c r="J294" i="11" s="1"/>
  <c r="AE298" i="12" s="1"/>
  <c r="J285" i="11"/>
  <c r="J280" i="11"/>
  <c r="J279" i="11"/>
  <c r="J282" i="11"/>
  <c r="J281" i="11"/>
  <c r="J283" i="11"/>
  <c r="J284" i="11"/>
  <c r="J277" i="11"/>
  <c r="AE281" i="12" s="1"/>
  <c r="J276" i="11"/>
  <c r="AE280" i="12" s="1"/>
  <c r="J275" i="11"/>
  <c r="AE279" i="12" s="1"/>
  <c r="J274" i="11"/>
  <c r="AE278" i="12" s="1"/>
  <c r="J273" i="11"/>
  <c r="AE277" i="12" s="1"/>
  <c r="J270" i="11"/>
  <c r="AE274" i="12" s="1"/>
  <c r="J269" i="11"/>
  <c r="AE273" i="12" s="1"/>
  <c r="J266" i="11"/>
  <c r="AE270" i="12" s="1"/>
  <c r="J267" i="11"/>
  <c r="AE271" i="12" s="1"/>
  <c r="J265" i="11"/>
  <c r="J264" i="11"/>
  <c r="J263" i="11"/>
  <c r="J260" i="11"/>
  <c r="AE262" i="12" s="1"/>
  <c r="J261" i="11"/>
  <c r="J259" i="11"/>
  <c r="AE260" i="12" s="1"/>
  <c r="J258" i="11"/>
  <c r="AE259" i="12" s="1"/>
  <c r="J257" i="11"/>
  <c r="AE258" i="12" s="1"/>
  <c r="J256" i="11"/>
  <c r="AE257" i="12" s="1"/>
  <c r="J253" i="11"/>
  <c r="AE254" i="12" s="1"/>
  <c r="J252" i="11"/>
  <c r="AE253" i="12" s="1"/>
  <c r="J251" i="11"/>
  <c r="AE252" i="12" s="1"/>
  <c r="J250" i="11"/>
  <c r="AE251" i="12" s="1"/>
  <c r="J249" i="11"/>
  <c r="AE250" i="12" s="1"/>
  <c r="J248" i="11"/>
  <c r="AE249" i="12" s="1"/>
  <c r="J246" i="11"/>
  <c r="AE247" i="12" s="1"/>
  <c r="J245" i="11"/>
  <c r="AE246" i="12" s="1"/>
  <c r="J244" i="11"/>
  <c r="AE245" i="12" s="1"/>
  <c r="J243" i="11"/>
  <c r="AE244" i="12" s="1"/>
  <c r="J242" i="11"/>
  <c r="AE243" i="12" s="1"/>
  <c r="J239" i="11"/>
  <c r="AE240" i="12" s="1"/>
  <c r="J238" i="11"/>
  <c r="AE239" i="12" s="1"/>
  <c r="J234" i="11"/>
  <c r="J237" i="11" s="1"/>
  <c r="AE238" i="12" s="1"/>
  <c r="J232" i="11"/>
  <c r="J231" i="11"/>
  <c r="J230" i="11"/>
  <c r="J229" i="11"/>
  <c r="J228" i="11"/>
  <c r="J227" i="11"/>
  <c r="AE228" i="12" s="1"/>
  <c r="J226" i="11"/>
  <c r="AE227" i="12" s="1"/>
  <c r="J220" i="11"/>
  <c r="AE221" i="12" s="1"/>
  <c r="J221" i="11"/>
  <c r="AE222" i="12" s="1"/>
  <c r="J222" i="11"/>
  <c r="AE223" i="12" s="1"/>
  <c r="J223" i="11"/>
  <c r="AE224" i="12" s="1"/>
  <c r="J219" i="11"/>
  <c r="J218" i="11"/>
  <c r="J217" i="11"/>
  <c r="J215" i="11"/>
  <c r="J214" i="11"/>
  <c r="J213" i="11"/>
  <c r="J212" i="11"/>
  <c r="J211" i="11"/>
  <c r="AE212" i="12" s="1"/>
  <c r="J208" i="11"/>
  <c r="AE209" i="12" s="1"/>
  <c r="J207" i="11"/>
  <c r="AE208" i="12" s="1"/>
  <c r="J205" i="11"/>
  <c r="AE206" i="12" s="1"/>
  <c r="J204" i="11"/>
  <c r="AE205" i="12" s="1"/>
  <c r="J203" i="11"/>
  <c r="AE204" i="12" s="1"/>
  <c r="J202" i="11"/>
  <c r="AE203" i="12" s="1"/>
  <c r="J201" i="11"/>
  <c r="J199" i="11"/>
  <c r="J198" i="11"/>
  <c r="J197" i="11"/>
  <c r="J196" i="11"/>
  <c r="J195" i="11"/>
  <c r="J194" i="11"/>
  <c r="J191" i="11"/>
  <c r="AE192" i="12" s="1"/>
  <c r="J190" i="11"/>
  <c r="AE191" i="12" s="1"/>
  <c r="J189" i="11"/>
  <c r="AE190" i="12" s="1"/>
  <c r="J188" i="11"/>
  <c r="AE189" i="12" s="1"/>
  <c r="J186" i="11"/>
  <c r="AE187" i="12" s="1"/>
  <c r="J185" i="11"/>
  <c r="AE186" i="12" s="1"/>
  <c r="J183" i="11"/>
  <c r="AE184" i="12" s="1"/>
  <c r="J182" i="11"/>
  <c r="AE183" i="12" s="1"/>
  <c r="J181" i="11"/>
  <c r="AE182" i="12" s="1"/>
  <c r="J180" i="11"/>
  <c r="J179" i="11"/>
  <c r="J178" i="11"/>
  <c r="AE45" i="12"/>
  <c r="AE65" i="12"/>
  <c r="AE66" i="12"/>
  <c r="AE8" i="12"/>
  <c r="AE9" i="12"/>
  <c r="AE10" i="12"/>
  <c r="AE11" i="12"/>
  <c r="AE13" i="12"/>
  <c r="AE17" i="12"/>
  <c r="AE26" i="12"/>
  <c r="AE27" i="12"/>
  <c r="AE29" i="12"/>
  <c r="J7" i="11"/>
  <c r="AE7" i="12" s="1"/>
  <c r="J8" i="11"/>
  <c r="J9" i="11"/>
  <c r="J10" i="11"/>
  <c r="J11" i="11"/>
  <c r="J13" i="11"/>
  <c r="J14" i="11"/>
  <c r="AE14" i="12" s="1"/>
  <c r="J15" i="11"/>
  <c r="AE15" i="12" s="1"/>
  <c r="J16" i="11"/>
  <c r="AE16" i="12" s="1"/>
  <c r="J17" i="11"/>
  <c r="J18" i="11"/>
  <c r="AE18" i="12" s="1"/>
  <c r="J21" i="11"/>
  <c r="AE21" i="12" s="1"/>
  <c r="J22" i="11"/>
  <c r="AE22" i="12" s="1"/>
  <c r="J23" i="11"/>
  <c r="AE23" i="12" s="1"/>
  <c r="J24" i="11"/>
  <c r="AE24" i="12" s="1"/>
  <c r="J25" i="11"/>
  <c r="AE25" i="12" s="1"/>
  <c r="J26" i="11"/>
  <c r="J27" i="11"/>
  <c r="J29" i="11"/>
  <c r="J30" i="11"/>
  <c r="AE30" i="12" s="1"/>
  <c r="J31" i="11"/>
  <c r="AE31" i="12" s="1"/>
  <c r="J32" i="11"/>
  <c r="AE32" i="12" s="1"/>
  <c r="J33" i="11"/>
  <c r="AE33" i="12" s="1"/>
  <c r="J34" i="11"/>
  <c r="AE34" i="12" s="1"/>
  <c r="J35" i="11"/>
  <c r="AE35" i="12" s="1"/>
  <c r="J37" i="11"/>
  <c r="AE37" i="12" s="1"/>
  <c r="J38" i="11"/>
  <c r="AE38" i="12" s="1"/>
  <c r="J41" i="11"/>
  <c r="J42" i="11"/>
  <c r="AE42" i="12" s="1"/>
  <c r="J43" i="11"/>
  <c r="AE43" i="12" s="1"/>
  <c r="J44" i="11"/>
  <c r="AE44" i="12" s="1"/>
  <c r="J45" i="11"/>
  <c r="J47" i="11"/>
  <c r="AE47" i="12" s="1"/>
  <c r="J48" i="11"/>
  <c r="AE48" i="12" s="1"/>
  <c r="J49" i="11"/>
  <c r="AE49" i="12" s="1"/>
  <c r="J50" i="11"/>
  <c r="AE50" i="12" s="1"/>
  <c r="J51" i="11"/>
  <c r="AE51" i="12" s="1"/>
  <c r="J52" i="11"/>
  <c r="J53" i="11"/>
  <c r="AE53" i="12" s="1"/>
  <c r="J56" i="11"/>
  <c r="J57" i="11"/>
  <c r="AE57" i="12" s="1"/>
  <c r="J58" i="11"/>
  <c r="AE58" i="12" s="1"/>
  <c r="J59" i="11"/>
  <c r="AE59" i="12" s="1"/>
  <c r="J60" i="11"/>
  <c r="AE60" i="12" s="1"/>
  <c r="J61" i="11"/>
  <c r="AE61" i="12" s="1"/>
  <c r="J62" i="11"/>
  <c r="AE62" i="12" s="1"/>
  <c r="J64" i="11"/>
  <c r="AE64" i="12" s="1"/>
  <c r="J65" i="11"/>
  <c r="J67" i="11"/>
  <c r="AE67" i="12" s="1"/>
  <c r="J68" i="11"/>
  <c r="AE68" i="12" s="1"/>
  <c r="J69" i="11"/>
  <c r="AE69" i="12" s="1"/>
  <c r="J71" i="11"/>
  <c r="AE71" i="12" s="1"/>
  <c r="J72" i="11"/>
  <c r="AE72" i="12" s="1"/>
  <c r="J174" i="11"/>
  <c r="AE175" i="12" s="1"/>
  <c r="J173" i="11"/>
  <c r="AE174" i="12" s="1"/>
  <c r="J171" i="11"/>
  <c r="AE172" i="12" s="1"/>
  <c r="J170" i="11"/>
  <c r="AE171" i="12" s="1"/>
  <c r="J169" i="11"/>
  <c r="AE170" i="12" s="1"/>
  <c r="J168" i="11"/>
  <c r="AE169" i="12" s="1"/>
  <c r="J167" i="11"/>
  <c r="AE168" i="12" s="1"/>
  <c r="J166" i="11"/>
  <c r="AE167" i="12" s="1"/>
  <c r="J162" i="11"/>
  <c r="AE163" i="12" s="1"/>
  <c r="J161" i="11"/>
  <c r="J160" i="11"/>
  <c r="J159" i="11"/>
  <c r="J158" i="11"/>
  <c r="J157" i="11"/>
  <c r="AE158" i="12" s="1"/>
  <c r="J156" i="11"/>
  <c r="AE157" i="12" s="1"/>
  <c r="J153" i="11"/>
  <c r="AE154" i="12" s="1"/>
  <c r="J152" i="11"/>
  <c r="AE153" i="12" s="1"/>
  <c r="J151" i="11"/>
  <c r="AE152" i="12" s="1"/>
  <c r="J150" i="11"/>
  <c r="AE151" i="12" s="1"/>
  <c r="J149" i="11"/>
  <c r="AE150" i="12" s="1"/>
  <c r="J148" i="11"/>
  <c r="AE149" i="12" s="1"/>
  <c r="J147" i="11"/>
  <c r="AE148" i="12" s="1"/>
  <c r="J146" i="11"/>
  <c r="AE147" i="12" s="1"/>
  <c r="J145" i="11"/>
  <c r="AE146" i="12" s="1"/>
  <c r="J141" i="11"/>
  <c r="AE142" i="12" s="1"/>
  <c r="J140" i="11"/>
  <c r="AE141" i="12" s="1"/>
  <c r="J139" i="11"/>
  <c r="J138" i="11"/>
  <c r="AE139" i="12" s="1"/>
  <c r="J137" i="11"/>
  <c r="AE138" i="12" s="1"/>
  <c r="J136" i="11"/>
  <c r="J133" i="11"/>
  <c r="J132" i="11"/>
  <c r="J130" i="11"/>
  <c r="J129" i="11"/>
  <c r="J128" i="11"/>
  <c r="J127" i="11"/>
  <c r="J123" i="11"/>
  <c r="J122" i="11"/>
  <c r="J121" i="11"/>
  <c r="J120" i="11"/>
  <c r="J119" i="11"/>
  <c r="J118" i="11"/>
  <c r="J115" i="11"/>
  <c r="J114" i="11"/>
  <c r="J113" i="11"/>
  <c r="J112" i="11"/>
  <c r="J111" i="11"/>
  <c r="J110" i="11"/>
  <c r="J109" i="11"/>
  <c r="J105" i="11"/>
  <c r="AE102" i="12" s="1"/>
  <c r="J104" i="11"/>
  <c r="AE101" i="12" s="1"/>
  <c r="J103" i="11"/>
  <c r="AE100" i="12" s="1"/>
  <c r="J102" i="11"/>
  <c r="AE99" i="12" s="1"/>
  <c r="J101" i="11"/>
  <c r="AE98" i="12" s="1"/>
  <c r="J98" i="11"/>
  <c r="J97" i="11"/>
  <c r="J96" i="11"/>
  <c r="J91" i="11"/>
  <c r="J90" i="11"/>
  <c r="AE388" i="12" l="1"/>
  <c r="J384" i="11"/>
  <c r="AE390" i="12" s="1"/>
  <c r="AE272" i="12"/>
  <c r="J184" i="11"/>
  <c r="AE185" i="12" s="1"/>
  <c r="J206" i="11"/>
  <c r="AE207" i="12" s="1"/>
  <c r="AE291" i="12"/>
  <c r="AE382" i="12"/>
  <c r="J412" i="11"/>
  <c r="AE418" i="12" s="1"/>
  <c r="J404" i="11"/>
  <c r="AE410" i="12" s="1"/>
  <c r="J393" i="11"/>
  <c r="J154" i="11"/>
  <c r="AE155" i="12" s="1"/>
  <c r="J336" i="11"/>
  <c r="AE340" i="12" s="1"/>
  <c r="J93" i="11"/>
  <c r="AE202" i="12"/>
  <c r="AE85" i="12"/>
  <c r="AE123" i="12"/>
  <c r="AE125" i="12" s="1"/>
  <c r="J268" i="11"/>
  <c r="J192" i="11"/>
  <c r="AE193" i="12" s="1"/>
  <c r="J163" i="11"/>
  <c r="J278" i="11"/>
  <c r="AE282" i="12" s="1"/>
  <c r="J254" i="11"/>
  <c r="AE255" i="12" s="1"/>
  <c r="J142" i="11"/>
  <c r="J286" i="11"/>
  <c r="AE290" i="12" s="1"/>
  <c r="J131" i="11"/>
  <c r="J233" i="11"/>
  <c r="AE234" i="12" s="1"/>
  <c r="J262" i="11"/>
  <c r="AE264" i="12" s="1"/>
  <c r="J224" i="11"/>
  <c r="J300" i="11"/>
  <c r="AE304" i="12" s="1"/>
  <c r="J328" i="11"/>
  <c r="AE332" i="12" s="1"/>
  <c r="J200" i="11"/>
  <c r="AE201" i="12" s="1"/>
  <c r="J247" i="11"/>
  <c r="J46" i="11"/>
  <c r="AE46" i="12" s="1"/>
  <c r="J216" i="11"/>
  <c r="AE217" i="12" s="1"/>
  <c r="J172" i="11"/>
  <c r="AE173" i="12" s="1"/>
  <c r="J311" i="11"/>
  <c r="AE315" i="12" s="1"/>
  <c r="J193" i="11"/>
  <c r="AE194" i="12" s="1"/>
  <c r="AE41" i="12"/>
  <c r="J63" i="11"/>
  <c r="AE63" i="12" s="1"/>
  <c r="J54" i="11"/>
  <c r="J19" i="11"/>
  <c r="AE19" i="12" s="1"/>
  <c r="J70" i="11"/>
  <c r="AE70" i="12" s="1"/>
  <c r="J357" i="11"/>
  <c r="J36" i="11"/>
  <c r="AE36" i="12" s="1"/>
  <c r="J347" i="11"/>
  <c r="AE351" i="12" s="1"/>
  <c r="AE362" i="12" s="1"/>
  <c r="AE56" i="12"/>
  <c r="AE52" i="12"/>
  <c r="J319" i="11"/>
  <c r="AE323" i="12" s="1"/>
  <c r="J28" i="11"/>
  <c r="AE28" i="12" s="1"/>
  <c r="J106" i="11"/>
  <c r="J116" i="11"/>
  <c r="J124" i="11"/>
  <c r="J126" i="11" s="1"/>
  <c r="J84" i="11"/>
  <c r="J86" i="11"/>
  <c r="J87" i="11"/>
  <c r="J85" i="11"/>
  <c r="J83" i="11"/>
  <c r="J82" i="11"/>
  <c r="J79" i="11"/>
  <c r="J78" i="11"/>
  <c r="J77" i="11"/>
  <c r="J76" i="11"/>
  <c r="J75" i="11"/>
  <c r="J6" i="11"/>
  <c r="AE298" i="10"/>
  <c r="AE297" i="10"/>
  <c r="AE296" i="10"/>
  <c r="AE295" i="10"/>
  <c r="AE294" i="10"/>
  <c r="AE293" i="10"/>
  <c r="AE292" i="10"/>
  <c r="AE291" i="10"/>
  <c r="AE290" i="10"/>
  <c r="AE289" i="10"/>
  <c r="AE288" i="10"/>
  <c r="AE287" i="10"/>
  <c r="AE286" i="10"/>
  <c r="AE285" i="10"/>
  <c r="AE284" i="10"/>
  <c r="AE283" i="10"/>
  <c r="AE282" i="10"/>
  <c r="AE281" i="10"/>
  <c r="AE280" i="10"/>
  <c r="AE279" i="10"/>
  <c r="AE278" i="10"/>
  <c r="AE277" i="10"/>
  <c r="AE276" i="10"/>
  <c r="AE275" i="10"/>
  <c r="AE274" i="10"/>
  <c r="AE273" i="10"/>
  <c r="AE272" i="10"/>
  <c r="AE271" i="10"/>
  <c r="AE270" i="10"/>
  <c r="AE269" i="10"/>
  <c r="AE268" i="10"/>
  <c r="AE265" i="10"/>
  <c r="AE264" i="10"/>
  <c r="AE263" i="10"/>
  <c r="AE262" i="10"/>
  <c r="AE261" i="10"/>
  <c r="AE260" i="10"/>
  <c r="AE259" i="10"/>
  <c r="AE258" i="10"/>
  <c r="AE257" i="10"/>
  <c r="AE256" i="10"/>
  <c r="AE255" i="10"/>
  <c r="AE254" i="10"/>
  <c r="AE253" i="10"/>
  <c r="AE252" i="10"/>
  <c r="AE251" i="10"/>
  <c r="AE250" i="10"/>
  <c r="AE249" i="10"/>
  <c r="AE248" i="10"/>
  <c r="AE247" i="10"/>
  <c r="AE246" i="10"/>
  <c r="AE245" i="10"/>
  <c r="AE244" i="10"/>
  <c r="AE243" i="10"/>
  <c r="AE242" i="10"/>
  <c r="AE241" i="10"/>
  <c r="AE240" i="10"/>
  <c r="AE239" i="10"/>
  <c r="AE238" i="10"/>
  <c r="AE237" i="10"/>
  <c r="AE236" i="10"/>
  <c r="AE232" i="10"/>
  <c r="AE231" i="10"/>
  <c r="AE230" i="10"/>
  <c r="AE229" i="10"/>
  <c r="AE228" i="10"/>
  <c r="AE227" i="10"/>
  <c r="AE226" i="10"/>
  <c r="AE225" i="10"/>
  <c r="AE224" i="10"/>
  <c r="AE223" i="10"/>
  <c r="AE222" i="10"/>
  <c r="AE221" i="10"/>
  <c r="AE220" i="10"/>
  <c r="AE219" i="10"/>
  <c r="AE218" i="10"/>
  <c r="AE217" i="10"/>
  <c r="AE216" i="10"/>
  <c r="AE215" i="10"/>
  <c r="AE214" i="10"/>
  <c r="AE213" i="10"/>
  <c r="AE212" i="10"/>
  <c r="AE211" i="10"/>
  <c r="AE210" i="10"/>
  <c r="AE209" i="10"/>
  <c r="AE208" i="10"/>
  <c r="AE207" i="10"/>
  <c r="AE206" i="10"/>
  <c r="AE205" i="10"/>
  <c r="AE202" i="10"/>
  <c r="AE201" i="10"/>
  <c r="AE200" i="10"/>
  <c r="AE199" i="10"/>
  <c r="AE198" i="10"/>
  <c r="AE197" i="10"/>
  <c r="AE196" i="10"/>
  <c r="AE195" i="10"/>
  <c r="AE194" i="10"/>
  <c r="AE193" i="10"/>
  <c r="AE192" i="10"/>
  <c r="AE191" i="10"/>
  <c r="AE190" i="10"/>
  <c r="AE189" i="10"/>
  <c r="AE188" i="10"/>
  <c r="AE187" i="10"/>
  <c r="AE186" i="10"/>
  <c r="AE185" i="10"/>
  <c r="AE184" i="10"/>
  <c r="AE183" i="10"/>
  <c r="AE182" i="10"/>
  <c r="AE181" i="10"/>
  <c r="AE180" i="10"/>
  <c r="AE179" i="10"/>
  <c r="AE178" i="10"/>
  <c r="AE177" i="10"/>
  <c r="AE174" i="10"/>
  <c r="AE173" i="10"/>
  <c r="AE172" i="10"/>
  <c r="AE171" i="10"/>
  <c r="AE170" i="10"/>
  <c r="AE169" i="10"/>
  <c r="AE168" i="10"/>
  <c r="AE167" i="10"/>
  <c r="AE166" i="10"/>
  <c r="AE165" i="10"/>
  <c r="AE164" i="10"/>
  <c r="AE163" i="10"/>
  <c r="AE162" i="10"/>
  <c r="AE161" i="10"/>
  <c r="AE160" i="10"/>
  <c r="AE159" i="10"/>
  <c r="AE156" i="10"/>
  <c r="AE155" i="10"/>
  <c r="AE154" i="10"/>
  <c r="AE153" i="10"/>
  <c r="AE152" i="10"/>
  <c r="AE151" i="10"/>
  <c r="AE150" i="10"/>
  <c r="AE149" i="10"/>
  <c r="AE148" i="10"/>
  <c r="AE147" i="10"/>
  <c r="AE146" i="10"/>
  <c r="AE145" i="10"/>
  <c r="AE144" i="10"/>
  <c r="AE143" i="10"/>
  <c r="AE142" i="10"/>
  <c r="AE141" i="10"/>
  <c r="AE138" i="10"/>
  <c r="AE137" i="10"/>
  <c r="AE136" i="10"/>
  <c r="AE135" i="10"/>
  <c r="AE134" i="10"/>
  <c r="AE133" i="10"/>
  <c r="AE132" i="10"/>
  <c r="AE131" i="10"/>
  <c r="AE130" i="10"/>
  <c r="AE129" i="10"/>
  <c r="AE128" i="10"/>
  <c r="AE127" i="10"/>
  <c r="AE126" i="10"/>
  <c r="AE125" i="10"/>
  <c r="AE124" i="10"/>
  <c r="AE120" i="10"/>
  <c r="AE119" i="10"/>
  <c r="AE118" i="10"/>
  <c r="AE117" i="10"/>
  <c r="AE116" i="10"/>
  <c r="AE115" i="10"/>
  <c r="AE114" i="10"/>
  <c r="AE113" i="10"/>
  <c r="AE112" i="10"/>
  <c r="AE111" i="10"/>
  <c r="AE110" i="10"/>
  <c r="AE109" i="10"/>
  <c r="AE108" i="10"/>
  <c r="AE107" i="10"/>
  <c r="AE106" i="10"/>
  <c r="AE105" i="10"/>
  <c r="AE104" i="10"/>
  <c r="AE103" i="10"/>
  <c r="AE102" i="10"/>
  <c r="AE101" i="10"/>
  <c r="AE100" i="10"/>
  <c r="AE99" i="10"/>
  <c r="AE98" i="10"/>
  <c r="AE97" i="10"/>
  <c r="AE96" i="10"/>
  <c r="AE95" i="10"/>
  <c r="AE94" i="10"/>
  <c r="AE93" i="10"/>
  <c r="AE92" i="10"/>
  <c r="AE91" i="10"/>
  <c r="AE88" i="10"/>
  <c r="AE87" i="10"/>
  <c r="AE86" i="10"/>
  <c r="AE85" i="10"/>
  <c r="AE84" i="10"/>
  <c r="AE83" i="10"/>
  <c r="AE82" i="10"/>
  <c r="AE81" i="10"/>
  <c r="AE80" i="10"/>
  <c r="AE79" i="10"/>
  <c r="AE78" i="10"/>
  <c r="AE77" i="10"/>
  <c r="AE76" i="10"/>
  <c r="AE75" i="10"/>
  <c r="AE74" i="10"/>
  <c r="AE73" i="10"/>
  <c r="AE71" i="10"/>
  <c r="AE72" i="10"/>
  <c r="AE70" i="10"/>
  <c r="AE69" i="10"/>
  <c r="AE68" i="10"/>
  <c r="AE67" i="10"/>
  <c r="AE66" i="10"/>
  <c r="AE65" i="10"/>
  <c r="AE64" i="10"/>
  <c r="AE63" i="10"/>
  <c r="AE62" i="10"/>
  <c r="AE61" i="10"/>
  <c r="AE60" i="10"/>
  <c r="AE57" i="10"/>
  <c r="AE56" i="10"/>
  <c r="AE55" i="10"/>
  <c r="AE54" i="10"/>
  <c r="AE53" i="10"/>
  <c r="AE52" i="10"/>
  <c r="AE51" i="10"/>
  <c r="AE50" i="10"/>
  <c r="AE49" i="10"/>
  <c r="AE48" i="10"/>
  <c r="AE47" i="10"/>
  <c r="AE46" i="10"/>
  <c r="AE45" i="10"/>
  <c r="AE44" i="10"/>
  <c r="AE43" i="10"/>
  <c r="AE42" i="10"/>
  <c r="AE39" i="10"/>
  <c r="AE38" i="10"/>
  <c r="AE37" i="10"/>
  <c r="AE36" i="10"/>
  <c r="AE35" i="10"/>
  <c r="AE34" i="10"/>
  <c r="AE33" i="10"/>
  <c r="AE32" i="10"/>
  <c r="AE31" i="10"/>
  <c r="AE30" i="10"/>
  <c r="AE29" i="10"/>
  <c r="AE28" i="10"/>
  <c r="AE27" i="10"/>
  <c r="AE26" i="10"/>
  <c r="AE25" i="10"/>
  <c r="AE24" i="10"/>
  <c r="AE21" i="10"/>
  <c r="AE20" i="10"/>
  <c r="AE19" i="10"/>
  <c r="AE18" i="10"/>
  <c r="AE17" i="10"/>
  <c r="AE16" i="10"/>
  <c r="AE15" i="10"/>
  <c r="AE14" i="10"/>
  <c r="AE13" i="10"/>
  <c r="AE12" i="10"/>
  <c r="AE11" i="10"/>
  <c r="AE9" i="10"/>
  <c r="AE8" i="10"/>
  <c r="AE7" i="10"/>
  <c r="AE6" i="10"/>
  <c r="AE10" i="10"/>
  <c r="J295" i="9"/>
  <c r="J294" i="9"/>
  <c r="J293" i="9"/>
  <c r="J291" i="9"/>
  <c r="J290" i="9"/>
  <c r="J289" i="9"/>
  <c r="J288" i="9"/>
  <c r="J287" i="9"/>
  <c r="J286" i="9"/>
  <c r="J285" i="9"/>
  <c r="J284" i="9"/>
  <c r="J283" i="9"/>
  <c r="J282" i="9"/>
  <c r="J281" i="9"/>
  <c r="J280" i="9"/>
  <c r="J279" i="9"/>
  <c r="J278" i="9"/>
  <c r="J277" i="9"/>
  <c r="J276" i="9"/>
  <c r="J275" i="9"/>
  <c r="J274" i="9"/>
  <c r="J273" i="9"/>
  <c r="J272" i="9"/>
  <c r="J271" i="9"/>
  <c r="J270" i="9"/>
  <c r="J269" i="9"/>
  <c r="J268" i="9"/>
  <c r="J267" i="9"/>
  <c r="J266" i="9"/>
  <c r="J265" i="9"/>
  <c r="I261" i="9"/>
  <c r="J262" i="9"/>
  <c r="J261" i="9"/>
  <c r="J260" i="9"/>
  <c r="J258" i="9"/>
  <c r="J257" i="9"/>
  <c r="J256" i="9"/>
  <c r="J255" i="9"/>
  <c r="J254" i="9"/>
  <c r="J253" i="9"/>
  <c r="J252" i="9"/>
  <c r="J251" i="9"/>
  <c r="J250" i="9"/>
  <c r="J249" i="9"/>
  <c r="J248" i="9"/>
  <c r="J247" i="9"/>
  <c r="J246" i="9"/>
  <c r="J245" i="9"/>
  <c r="J244" i="9"/>
  <c r="J243" i="9"/>
  <c r="J242" i="9"/>
  <c r="J241" i="9"/>
  <c r="J240" i="9"/>
  <c r="J239" i="9"/>
  <c r="J238" i="9"/>
  <c r="J237" i="9"/>
  <c r="J236" i="9"/>
  <c r="J235" i="9"/>
  <c r="J234" i="9"/>
  <c r="J233" i="9"/>
  <c r="J232" i="9"/>
  <c r="J228" i="9"/>
  <c r="J227" i="9"/>
  <c r="J226" i="9"/>
  <c r="J225" i="9"/>
  <c r="J224" i="9"/>
  <c r="J223" i="9"/>
  <c r="J222" i="9"/>
  <c r="J221" i="9"/>
  <c r="J220" i="9"/>
  <c r="J219" i="9"/>
  <c r="J218" i="9"/>
  <c r="J217" i="9"/>
  <c r="J216" i="9"/>
  <c r="J215" i="9"/>
  <c r="J214" i="9"/>
  <c r="J213" i="9"/>
  <c r="J212" i="9"/>
  <c r="J211" i="9"/>
  <c r="J210" i="9"/>
  <c r="J209" i="9"/>
  <c r="J208" i="9"/>
  <c r="J207" i="9"/>
  <c r="J206" i="9"/>
  <c r="J205" i="9"/>
  <c r="J204" i="9"/>
  <c r="J203" i="9"/>
  <c r="J202" i="9"/>
  <c r="J201" i="9"/>
  <c r="J198" i="9"/>
  <c r="J197" i="9"/>
  <c r="J196" i="9"/>
  <c r="J195" i="9"/>
  <c r="J194" i="9"/>
  <c r="J193" i="9"/>
  <c r="J192" i="9"/>
  <c r="J165" i="9"/>
  <c r="J96" i="9"/>
  <c r="J191" i="9"/>
  <c r="J190" i="9"/>
  <c r="J189" i="9"/>
  <c r="J188" i="9"/>
  <c r="J187" i="9"/>
  <c r="J186" i="9"/>
  <c r="J185" i="9"/>
  <c r="J184" i="9"/>
  <c r="J183" i="9"/>
  <c r="J182" i="9"/>
  <c r="J176" i="9"/>
  <c r="J171" i="9"/>
  <c r="J170" i="9"/>
  <c r="J169" i="9"/>
  <c r="J168" i="9"/>
  <c r="J167" i="9"/>
  <c r="J166" i="9"/>
  <c r="J164" i="9"/>
  <c r="J163" i="9"/>
  <c r="J162" i="9"/>
  <c r="J161" i="9"/>
  <c r="J160" i="9"/>
  <c r="J159" i="9"/>
  <c r="J158" i="9"/>
  <c r="J157" i="9"/>
  <c r="J156" i="9"/>
  <c r="J134" i="9"/>
  <c r="J133" i="9"/>
  <c r="J132" i="9"/>
  <c r="J131" i="9"/>
  <c r="J130" i="9"/>
  <c r="J129" i="9"/>
  <c r="J116" i="9"/>
  <c r="J115" i="9"/>
  <c r="J112" i="9"/>
  <c r="J111" i="9"/>
  <c r="J110" i="9"/>
  <c r="J109" i="9"/>
  <c r="J102" i="9"/>
  <c r="J101" i="9"/>
  <c r="J100" i="9"/>
  <c r="J99" i="9"/>
  <c r="J98" i="9"/>
  <c r="J97" i="9"/>
  <c r="J95" i="9"/>
  <c r="J94" i="9"/>
  <c r="J93" i="9"/>
  <c r="J92" i="9"/>
  <c r="J91" i="9"/>
  <c r="J90" i="9"/>
  <c r="J89" i="9"/>
  <c r="J88" i="9"/>
  <c r="J87" i="9"/>
  <c r="J84" i="9"/>
  <c r="J70" i="9"/>
  <c r="J59" i="9"/>
  <c r="J114" i="9"/>
  <c r="J108" i="9"/>
  <c r="J107" i="9"/>
  <c r="J106" i="9"/>
  <c r="J105" i="9"/>
  <c r="J104" i="9"/>
  <c r="J103" i="9"/>
  <c r="J83" i="9"/>
  <c r="J82" i="9"/>
  <c r="J80" i="9"/>
  <c r="J79" i="9"/>
  <c r="J78" i="9"/>
  <c r="J77" i="9"/>
  <c r="J76" i="9"/>
  <c r="J75" i="9"/>
  <c r="J74" i="9"/>
  <c r="J73" i="9"/>
  <c r="J72" i="9"/>
  <c r="J69" i="9"/>
  <c r="J71" i="9" s="1"/>
  <c r="J68" i="9"/>
  <c r="J67" i="9"/>
  <c r="J66" i="9"/>
  <c r="J65" i="9"/>
  <c r="J64" i="9"/>
  <c r="J63" i="9"/>
  <c r="J62" i="9"/>
  <c r="J61" i="9"/>
  <c r="J60" i="9"/>
  <c r="J57" i="9"/>
  <c r="J56" i="9"/>
  <c r="J53" i="9"/>
  <c r="J52" i="9"/>
  <c r="J51" i="9"/>
  <c r="J50" i="9"/>
  <c r="J49" i="9"/>
  <c r="J48" i="9"/>
  <c r="J47" i="9"/>
  <c r="J46" i="9"/>
  <c r="J44" i="9"/>
  <c r="J43" i="9"/>
  <c r="J42" i="9"/>
  <c r="J21" i="9"/>
  <c r="J20" i="9"/>
  <c r="J18" i="9"/>
  <c r="J15" i="9"/>
  <c r="J14" i="9"/>
  <c r="J13" i="9"/>
  <c r="J12" i="9"/>
  <c r="J11" i="9"/>
  <c r="J9" i="9"/>
  <c r="J8" i="9"/>
  <c r="J7" i="9"/>
  <c r="J6" i="9"/>
  <c r="J39" i="9"/>
  <c r="J35" i="9"/>
  <c r="J34" i="9"/>
  <c r="J31" i="9"/>
  <c r="J30" i="9"/>
  <c r="J29" i="9"/>
  <c r="J27" i="9"/>
  <c r="J26" i="9"/>
  <c r="J25" i="9"/>
  <c r="J24" i="9"/>
  <c r="J36" i="9"/>
  <c r="J38" i="9"/>
  <c r="J33" i="9"/>
  <c r="J16" i="9"/>
  <c r="J10" i="9"/>
  <c r="J17" i="9" s="1"/>
  <c r="AA81" i="8"/>
  <c r="AA80" i="8"/>
  <c r="AA79" i="8"/>
  <c r="AA78" i="8"/>
  <c r="AA77" i="8"/>
  <c r="AA75" i="8"/>
  <c r="AA74" i="8"/>
  <c r="AA73" i="8"/>
  <c r="AA72" i="8"/>
  <c r="AA71" i="8"/>
  <c r="AA69" i="8"/>
  <c r="AA68" i="8"/>
  <c r="AA67" i="8"/>
  <c r="AA66" i="8"/>
  <c r="AA65" i="8"/>
  <c r="AA63" i="8"/>
  <c r="AA62" i="8"/>
  <c r="AA61" i="8"/>
  <c r="AA60" i="8"/>
  <c r="AA59" i="8"/>
  <c r="AA57" i="8"/>
  <c r="AA56" i="8"/>
  <c r="AA55" i="8"/>
  <c r="AA54" i="8"/>
  <c r="AA53" i="8"/>
  <c r="AA48" i="8"/>
  <c r="AA51" i="8"/>
  <c r="AA50" i="8"/>
  <c r="AA49" i="8"/>
  <c r="AA47" i="8"/>
  <c r="AA33" i="8"/>
  <c r="AA34" i="8"/>
  <c r="AA36" i="8"/>
  <c r="AA38" i="8"/>
  <c r="AA43" i="8"/>
  <c r="AA23" i="8"/>
  <c r="AA24" i="8"/>
  <c r="AA26" i="8"/>
  <c r="AA28" i="8"/>
  <c r="AA15" i="8"/>
  <c r="AA14" i="8"/>
  <c r="AA13" i="8"/>
  <c r="AA8" i="8"/>
  <c r="I81" i="7"/>
  <c r="I80" i="7"/>
  <c r="I79" i="7"/>
  <c r="I78" i="7"/>
  <c r="I77" i="7"/>
  <c r="I75" i="7"/>
  <c r="I74" i="7"/>
  <c r="I73" i="7"/>
  <c r="I72" i="7"/>
  <c r="I71" i="7"/>
  <c r="I69" i="7"/>
  <c r="I68" i="7"/>
  <c r="I67" i="7"/>
  <c r="I66" i="7"/>
  <c r="I65" i="7"/>
  <c r="I63" i="7"/>
  <c r="I62" i="7"/>
  <c r="I61" i="7"/>
  <c r="I60" i="7"/>
  <c r="I59" i="7"/>
  <c r="I57" i="7"/>
  <c r="I56" i="7"/>
  <c r="I55" i="7"/>
  <c r="I54" i="7"/>
  <c r="I53" i="7"/>
  <c r="I50" i="7"/>
  <c r="J165" i="11" l="1"/>
  <c r="AE166" i="12" s="1"/>
  <c r="AE164" i="12"/>
  <c r="J117" i="11"/>
  <c r="J108" i="11"/>
  <c r="AE105" i="12" s="1"/>
  <c r="AE115" i="12" s="1"/>
  <c r="AE103" i="12"/>
  <c r="J225" i="11"/>
  <c r="AE226" i="12" s="1"/>
  <c r="AE225" i="12"/>
  <c r="AE399" i="12"/>
  <c r="J394" i="11"/>
  <c r="AE400" i="12" s="1"/>
  <c r="J144" i="11"/>
  <c r="AE143" i="12"/>
  <c r="J255" i="11"/>
  <c r="AE256" i="12" s="1"/>
  <c r="AE248" i="12"/>
  <c r="J358" i="11"/>
  <c r="J320" i="11"/>
  <c r="AE324" i="12" s="1"/>
  <c r="J55" i="11"/>
  <c r="AE55" i="12" s="1"/>
  <c r="AE54" i="12"/>
  <c r="AE6" i="12"/>
  <c r="J12" i="11"/>
  <c r="J81" i="11"/>
  <c r="J88" i="11"/>
  <c r="J19" i="9"/>
  <c r="J28" i="9"/>
  <c r="J32" i="9"/>
  <c r="J37" i="9" s="1"/>
  <c r="J45" i="9"/>
  <c r="J155" i="11" l="1"/>
  <c r="AE156" i="12" s="1"/>
  <c r="AE145" i="12"/>
  <c r="AE12" i="12"/>
  <c r="J20" i="11"/>
  <c r="AE20" i="12" s="1"/>
  <c r="J89" i="11"/>
  <c r="I33" i="7" l="1"/>
  <c r="I34" i="7"/>
  <c r="I38" i="7"/>
  <c r="I36" i="7"/>
  <c r="I43" i="7"/>
  <c r="I26" i="7"/>
  <c r="I28" i="7"/>
  <c r="I23" i="7"/>
  <c r="I17" i="7"/>
  <c r="I15" i="7"/>
  <c r="I14" i="7"/>
  <c r="I13" i="7"/>
  <c r="I12" i="7"/>
  <c r="I6" i="7"/>
  <c r="I8" i="7"/>
  <c r="AE38" i="6"/>
  <c r="AE32" i="6"/>
  <c r="AE31" i="6"/>
  <c r="AE30" i="6"/>
  <c r="AE29" i="6"/>
  <c r="AE28" i="6"/>
  <c r="AE15" i="6"/>
  <c r="AE13" i="6"/>
  <c r="AE12" i="6"/>
  <c r="AE11" i="6"/>
  <c r="AE10" i="6"/>
  <c r="AE9" i="6"/>
  <c r="I39" i="5"/>
  <c r="I37" i="5"/>
  <c r="I36" i="5"/>
  <c r="I35" i="5"/>
  <c r="I33" i="5"/>
  <c r="I32" i="5"/>
  <c r="I31" i="5"/>
  <c r="I30" i="5"/>
  <c r="I29" i="5"/>
  <c r="I28" i="5"/>
  <c r="I26" i="5"/>
  <c r="I25" i="5"/>
  <c r="I27" i="5" s="1"/>
  <c r="I22" i="5"/>
  <c r="I21" i="5"/>
  <c r="I20" i="5"/>
  <c r="I19" i="5"/>
  <c r="I18" i="5"/>
  <c r="I17" i="5"/>
  <c r="I16" i="5"/>
  <c r="I12" i="5"/>
  <c r="I9" i="5"/>
  <c r="I8" i="5"/>
  <c r="I6" i="5"/>
  <c r="I13" i="5"/>
  <c r="J39" i="5"/>
  <c r="AE39" i="6" s="1"/>
  <c r="J37" i="5"/>
  <c r="AE37" i="6" s="1"/>
  <c r="J36" i="5"/>
  <c r="AE36" i="6" s="1"/>
  <c r="J35" i="5"/>
  <c r="AE35" i="6" s="1"/>
  <c r="J33" i="5"/>
  <c r="AE33" i="6" s="1"/>
  <c r="J32" i="5"/>
  <c r="J31" i="5"/>
  <c r="J30" i="5"/>
  <c r="J29" i="5"/>
  <c r="J28" i="5"/>
  <c r="J26" i="5"/>
  <c r="AE26" i="6" s="1"/>
  <c r="J25" i="5"/>
  <c r="AE25" i="6" s="1"/>
  <c r="J20" i="5"/>
  <c r="AE20" i="6" s="1"/>
  <c r="J22" i="5"/>
  <c r="AE22" i="6" s="1"/>
  <c r="J21" i="5"/>
  <c r="AE21" i="6" s="1"/>
  <c r="J19" i="5"/>
  <c r="AE19" i="6" s="1"/>
  <c r="J18" i="5"/>
  <c r="AE18" i="6" s="1"/>
  <c r="J17" i="5"/>
  <c r="AE17" i="6" s="1"/>
  <c r="J16" i="5"/>
  <c r="J23" i="5" s="1"/>
  <c r="AE23" i="6" s="1"/>
  <c r="J13" i="5"/>
  <c r="J12" i="5"/>
  <c r="J9" i="5"/>
  <c r="J8" i="5"/>
  <c r="AE8" i="6" s="1"/>
  <c r="J6" i="5"/>
  <c r="AE6" i="6" s="1"/>
  <c r="AE10" i="4"/>
  <c r="AE11" i="4"/>
  <c r="AE13" i="4"/>
  <c r="AE16" i="4"/>
  <c r="AE17" i="4"/>
  <c r="AE18" i="4"/>
  <c r="AE19" i="4"/>
  <c r="AE31" i="4"/>
  <c r="AE32" i="4"/>
  <c r="AE33" i="4"/>
  <c r="AE35" i="4"/>
  <c r="AE42" i="4"/>
  <c r="I46" i="3"/>
  <c r="I44" i="3"/>
  <c r="I43" i="3"/>
  <c r="I42" i="3"/>
  <c r="I41" i="3"/>
  <c r="I45" i="3" s="1"/>
  <c r="I40" i="3"/>
  <c r="I39" i="3"/>
  <c r="I38" i="3"/>
  <c r="I33" i="3"/>
  <c r="I32" i="3"/>
  <c r="I31" i="3"/>
  <c r="I30" i="3"/>
  <c r="I29" i="3"/>
  <c r="I28" i="3"/>
  <c r="I27" i="3"/>
  <c r="I34" i="3" s="1"/>
  <c r="I36" i="3" s="1"/>
  <c r="I23" i="3"/>
  <c r="I22" i="3"/>
  <c r="I21" i="3"/>
  <c r="I20" i="3"/>
  <c r="I19" i="3"/>
  <c r="I24" i="3" s="1"/>
  <c r="I18" i="3"/>
  <c r="I17" i="3"/>
  <c r="I16" i="3"/>
  <c r="I11" i="3"/>
  <c r="I10" i="3"/>
  <c r="I9" i="3"/>
  <c r="I8" i="3"/>
  <c r="I7" i="3"/>
  <c r="I6" i="3"/>
  <c r="I12" i="3" s="1"/>
  <c r="I14" i="3" s="1"/>
  <c r="J6" i="3"/>
  <c r="AE6" i="4" s="1"/>
  <c r="J46" i="3"/>
  <c r="AE46" i="4" s="1"/>
  <c r="J44" i="3"/>
  <c r="J45" i="3" s="1"/>
  <c r="AE45" i="4" s="1"/>
  <c r="J43" i="3"/>
  <c r="AE43" i="4" s="1"/>
  <c r="J42" i="3"/>
  <c r="J41" i="3"/>
  <c r="AE41" i="4" s="1"/>
  <c r="J40" i="3"/>
  <c r="AE40" i="4" s="1"/>
  <c r="J39" i="3"/>
  <c r="AE39" i="4" s="1"/>
  <c r="J38" i="3"/>
  <c r="AE38" i="4" s="1"/>
  <c r="J33" i="3"/>
  <c r="J32" i="3"/>
  <c r="J31" i="3"/>
  <c r="J30" i="3"/>
  <c r="AE30" i="4" s="1"/>
  <c r="J29" i="3"/>
  <c r="AE29" i="4" s="1"/>
  <c r="J28" i="3"/>
  <c r="AE28" i="4" s="1"/>
  <c r="J27" i="3"/>
  <c r="AE27" i="4" s="1"/>
  <c r="J21" i="3"/>
  <c r="AE21" i="4" s="1"/>
  <c r="J22" i="3"/>
  <c r="AE22" i="4" s="1"/>
  <c r="J23" i="3"/>
  <c r="AE23" i="4" s="1"/>
  <c r="J20" i="3"/>
  <c r="AE20" i="4" s="1"/>
  <c r="J19" i="3"/>
  <c r="J18" i="3"/>
  <c r="J17" i="3"/>
  <c r="J16" i="3"/>
  <c r="J11" i="3"/>
  <c r="J10" i="3"/>
  <c r="J9" i="3"/>
  <c r="AE9" i="4" s="1"/>
  <c r="J8" i="3"/>
  <c r="AE8" i="4" s="1"/>
  <c r="J7" i="3"/>
  <c r="AE7" i="4" s="1"/>
  <c r="AE16" i="6" l="1"/>
  <c r="J27" i="5"/>
  <c r="AE27" i="6" s="1"/>
  <c r="J34" i="3"/>
  <c r="I23" i="5"/>
  <c r="AE44" i="4"/>
  <c r="I47" i="3"/>
  <c r="I25" i="3"/>
  <c r="J24" i="3"/>
  <c r="AE24" i="4" s="1"/>
  <c r="J12" i="3"/>
  <c r="J14" i="3" l="1"/>
  <c r="AE12" i="4"/>
  <c r="AE34" i="4"/>
  <c r="J36" i="3"/>
  <c r="AE36" i="4" l="1"/>
  <c r="J47" i="3"/>
  <c r="AE47" i="4" s="1"/>
  <c r="J25" i="3"/>
  <c r="AE25" i="4" s="1"/>
  <c r="AE14" i="4"/>
  <c r="AA18" i="8" l="1"/>
  <c r="I18" i="7"/>
  <c r="AA6" i="8"/>
  <c r="AA12" i="8"/>
  <c r="AA7" i="8" l="1"/>
  <c r="I7" i="7"/>
  <c r="I42" i="7" l="1"/>
  <c r="AA42" i="8" s="1"/>
  <c r="I40" i="7" l="1"/>
  <c r="AA40" i="8" s="1"/>
  <c r="I32" i="7"/>
  <c r="AA32" i="8" s="1"/>
  <c r="I30" i="7"/>
  <c r="AA30" i="8" s="1"/>
  <c r="I29" i="7" l="1"/>
  <c r="AA29" i="8" s="1"/>
  <c r="I22" i="7"/>
  <c r="AA22" i="8" s="1"/>
  <c r="I39" i="7"/>
  <c r="AA39" i="8" s="1"/>
  <c r="I41" i="7" l="1"/>
  <c r="AA41" i="8" s="1"/>
  <c r="I48" i="7" l="1"/>
  <c r="I47" i="7" l="1"/>
  <c r="I49" i="7"/>
  <c r="I51" i="7" l="1"/>
  <c r="I24" i="7" l="1"/>
  <c r="I37" i="7" l="1"/>
  <c r="AA37" i="8" s="1"/>
  <c r="I35" i="7" l="1"/>
  <c r="AA35" i="8" s="1"/>
  <c r="I25" i="7" l="1"/>
  <c r="AA25" i="8" s="1"/>
  <c r="I27" i="7" l="1"/>
  <c r="AA27" i="8" s="1"/>
</calcChain>
</file>

<file path=xl/sharedStrings.xml><?xml version="1.0" encoding="utf-8"?>
<sst xmlns="http://schemas.openxmlformats.org/spreadsheetml/2006/main" count="6173" uniqueCount="290">
  <si>
    <t>Currency</t>
  </si>
  <si>
    <t>Unit</t>
  </si>
  <si>
    <t>Description</t>
  </si>
  <si>
    <t>FY 18</t>
  </si>
  <si>
    <t>FY 19</t>
  </si>
  <si>
    <t>FY 20</t>
  </si>
  <si>
    <t>FY 21</t>
  </si>
  <si>
    <t>FY 22</t>
  </si>
  <si>
    <t>FY 23</t>
  </si>
  <si>
    <t>Period Ended On (MM/DD/YYYY)</t>
  </si>
  <si>
    <t>12/31/2018</t>
  </si>
  <si>
    <t>12/31/2019</t>
  </si>
  <si>
    <t>12/31/2020</t>
  </si>
  <si>
    <t>12/31/2021</t>
  </si>
  <si>
    <t>12/31/2022</t>
  </si>
  <si>
    <t>12/31/2023</t>
  </si>
  <si>
    <t>Reported Date (MM/DD/YYYY)</t>
  </si>
  <si>
    <t>03/27/2019</t>
  </si>
  <si>
    <t>03/27/2020</t>
  </si>
  <si>
    <t>03/26/2021</t>
  </si>
  <si>
    <t>03/08/2022</t>
  </si>
  <si>
    <t>03/31/2023</t>
  </si>
  <si>
    <t>03/15/2024</t>
  </si>
  <si>
    <t>$</t>
  </si>
  <si>
    <t>Thousands</t>
  </si>
  <si>
    <t>Retail revenue</t>
  </si>
  <si>
    <t>Bank revenue</t>
  </si>
  <si>
    <t>Real estate revenues</t>
  </si>
  <si>
    <t>Total revenue</t>
  </si>
  <si>
    <t>Cost of sales retail</t>
  </si>
  <si>
    <t>Cost of sales bank</t>
  </si>
  <si>
    <t>Interest and indexation expense</t>
  </si>
  <si>
    <t>Cost of risk, net</t>
  </si>
  <si>
    <t>Other</t>
  </si>
  <si>
    <t>Real estate costs</t>
  </si>
  <si>
    <t>Total cost of sales</t>
  </si>
  <si>
    <t>Gross margin retail</t>
  </si>
  <si>
    <t>Gross margin bank</t>
  </si>
  <si>
    <t>Gross margin real estate</t>
  </si>
  <si>
    <t>Total gross margin</t>
  </si>
  <si>
    <t>Administrative expense and other</t>
  </si>
  <si>
    <t>Operating income</t>
  </si>
  <si>
    <t>Other gains (losses)</t>
  </si>
  <si>
    <t>Financial income</t>
  </si>
  <si>
    <t>Finance costs</t>
  </si>
  <si>
    <t>Interest in associates</t>
  </si>
  <si>
    <t>Exchange rate difference</t>
  </si>
  <si>
    <t>Income from indexation units</t>
  </si>
  <si>
    <t>Non-operating income</t>
  </si>
  <si>
    <t>Profit (loss) before tax</t>
  </si>
  <si>
    <t>Income taxes</t>
  </si>
  <si>
    <t>Profit (loss) from continuing operations</t>
  </si>
  <si>
    <t>Profit (loss) discontinued operations</t>
  </si>
  <si>
    <t>Profit (loss)</t>
  </si>
  <si>
    <t xml:space="preserve"> </t>
  </si>
  <si>
    <t>Depreciation and amortization</t>
  </si>
  <si>
    <t>EBITDA: Operating result plus depreciation and amortization</t>
  </si>
  <si>
    <t>Q1 18</t>
  </si>
  <si>
    <t>Q2 18</t>
  </si>
  <si>
    <t>Q3 18</t>
  </si>
  <si>
    <t>Q4 18</t>
  </si>
  <si>
    <t>Q1 19</t>
  </si>
  <si>
    <t>Q2 19</t>
  </si>
  <si>
    <t>Q3 19</t>
  </si>
  <si>
    <t>Q4 19</t>
  </si>
  <si>
    <t>Q1 20</t>
  </si>
  <si>
    <t>Q2 20</t>
  </si>
  <si>
    <t>Q3 20</t>
  </si>
  <si>
    <t>Q4 20</t>
  </si>
  <si>
    <t>Q1 21</t>
  </si>
  <si>
    <t>Q2 21</t>
  </si>
  <si>
    <t>Q3 21</t>
  </si>
  <si>
    <t>Q4 21</t>
  </si>
  <si>
    <t>Q1 22</t>
  </si>
  <si>
    <t>Q2 22</t>
  </si>
  <si>
    <t>Q3 22</t>
  </si>
  <si>
    <t>Q4 22</t>
  </si>
  <si>
    <t>Q1 23</t>
  </si>
  <si>
    <t>Q2 23</t>
  </si>
  <si>
    <t>Q3 23</t>
  </si>
  <si>
    <t>Q4 23</t>
  </si>
  <si>
    <t>Q1 24</t>
  </si>
  <si>
    <t>Q2 24</t>
  </si>
  <si>
    <t>Q3 24</t>
  </si>
  <si>
    <t>03/31/2018</t>
  </si>
  <si>
    <t>06/30/2018</t>
  </si>
  <si>
    <t>09/30/2018</t>
  </si>
  <si>
    <t>03/31/2019</t>
  </si>
  <si>
    <t>06/30/2019</t>
  </si>
  <si>
    <t>09/30/2019</t>
  </si>
  <si>
    <t>03/31/2020</t>
  </si>
  <si>
    <t>06/30/2020</t>
  </si>
  <si>
    <t>09/30/2020</t>
  </si>
  <si>
    <t>03/31/2021</t>
  </si>
  <si>
    <t>06/30/2021</t>
  </si>
  <si>
    <t>09/30/2021</t>
  </si>
  <si>
    <t>03/31/2022</t>
  </si>
  <si>
    <t>06/30/2022</t>
  </si>
  <si>
    <t>09/30/2022</t>
  </si>
  <si>
    <t>06/30/2023</t>
  </si>
  <si>
    <t>09/30/2023</t>
  </si>
  <si>
    <t>03/31/2024</t>
  </si>
  <si>
    <t>06/30/2024</t>
  </si>
  <si>
    <t>09/30/2024</t>
  </si>
  <si>
    <t>05/31/2018</t>
  </si>
  <si>
    <t>08/30/2018</t>
  </si>
  <si>
    <t>11/30/2018</t>
  </si>
  <si>
    <t>05/31/2019</t>
  </si>
  <si>
    <t>08/30/2019</t>
  </si>
  <si>
    <t>11/30/2019</t>
  </si>
  <si>
    <t>05/30/2020</t>
  </si>
  <si>
    <t>08/28/2020</t>
  </si>
  <si>
    <t>11/27/2020</t>
  </si>
  <si>
    <t>05/28/2021</t>
  </si>
  <si>
    <t>08/27/2021</t>
  </si>
  <si>
    <t>11/26/2021</t>
  </si>
  <si>
    <t>05/24/2022</t>
  </si>
  <si>
    <t>08/24/2022</t>
  </si>
  <si>
    <t>11/22/2022</t>
  </si>
  <si>
    <t>05/26/2023</t>
  </si>
  <si>
    <t>09/01/2023</t>
  </si>
  <si>
    <t>11/24/2023</t>
  </si>
  <si>
    <t>05/15/2024</t>
  </si>
  <si>
    <t>08/28/2024</t>
  </si>
  <si>
    <t>11/13/2024</t>
  </si>
  <si>
    <t>Assets</t>
  </si>
  <si>
    <t>Current Assets</t>
  </si>
  <si>
    <t>Cash and cash equivalents and other financial assets</t>
  </si>
  <si>
    <t>Other non-financial assets</t>
  </si>
  <si>
    <t xml:space="preserve">Trade and other payables net </t>
  </si>
  <si>
    <t>Accounts receivable from related entities</t>
  </si>
  <si>
    <t>Inventories</t>
  </si>
  <si>
    <t>Tax assets</t>
  </si>
  <si>
    <t>Total current assets before assets classified as held for sale</t>
  </si>
  <si>
    <t>Current assets classified as held for sale</t>
  </si>
  <si>
    <t>Total current assets</t>
  </si>
  <si>
    <t>Non-current Assets</t>
  </si>
  <si>
    <t>Other financial assets</t>
  </si>
  <si>
    <t>Trade and other payables</t>
  </si>
  <si>
    <t>Investments in associates</t>
  </si>
  <si>
    <t>Intangible assets other than goodwill</t>
  </si>
  <si>
    <t>Goodwill property plant and equipment and investment properties</t>
  </si>
  <si>
    <t>Rights of use</t>
  </si>
  <si>
    <t>Deferred tax assets</t>
  </si>
  <si>
    <t>Total non-current assets</t>
  </si>
  <si>
    <t>Total assets</t>
  </si>
  <si>
    <t>Current Liabilities</t>
  </si>
  <si>
    <t>Other financial liabilities</t>
  </si>
  <si>
    <t>Lease liabilities</t>
  </si>
  <si>
    <t>Accounts payable to related entities</t>
  </si>
  <si>
    <t>Other provisions</t>
  </si>
  <si>
    <t>Tax liabilities</t>
  </si>
  <si>
    <t>Other passives</t>
  </si>
  <si>
    <t>Total current liabilities before classified as held for sale</t>
  </si>
  <si>
    <t>Current liabilities classified as held for sale</t>
  </si>
  <si>
    <t>Total current liabilities</t>
  </si>
  <si>
    <t>Non-current Liabilities</t>
  </si>
  <si>
    <t>Accounts payable</t>
  </si>
  <si>
    <t>Deferred tax liabilities</t>
  </si>
  <si>
    <t>Total non-current liabilities</t>
  </si>
  <si>
    <t>Equity</t>
  </si>
  <si>
    <t>Total equity and liabilities</t>
  </si>
  <si>
    <t>Cash Flows from (Used in) Operating Activities</t>
  </si>
  <si>
    <t>Classes of Cash Receipts from Operating Activities</t>
  </si>
  <si>
    <t>Receipts from sales of goods and rendering of services</t>
  </si>
  <si>
    <t>Classes of Payments</t>
  </si>
  <si>
    <t>Payments to suppliers for the supply of goods and services</t>
  </si>
  <si>
    <t>Payments to and on behalf of employees</t>
  </si>
  <si>
    <t>Interest paid</t>
  </si>
  <si>
    <t>Interest received</t>
  </si>
  <si>
    <t>Income taxes refunded (paid)</t>
  </si>
  <si>
    <t>Net cash flows from (used in) operating activities</t>
  </si>
  <si>
    <t>Cash Flows from (Used in) Investing Activities</t>
  </si>
  <si>
    <t>Cash flows from loss of control of subsidiaries or other businesses</t>
  </si>
  <si>
    <t>Proceeds from the sale of property, plant, and equipment</t>
  </si>
  <si>
    <t>Purchases of property, plant, and equipment</t>
  </si>
  <si>
    <t>Purchases of intangible assets</t>
  </si>
  <si>
    <t>Purchases of other long-term assets</t>
  </si>
  <si>
    <t>Dividends received</t>
  </si>
  <si>
    <t>Other cash inflows (outflows)</t>
  </si>
  <si>
    <t>Net cash flows from (used in) investing activities</t>
  </si>
  <si>
    <t>Cash Flows from (Used in) Financing Activities</t>
  </si>
  <si>
    <t>Proceeds from long-term borrowings</t>
  </si>
  <si>
    <t>Proceeds from short-term borrowings</t>
  </si>
  <si>
    <t>Total proceeds from borrowings</t>
  </si>
  <si>
    <t>Repayments of borrowings</t>
  </si>
  <si>
    <t>Payments of finance lease liabilities</t>
  </si>
  <si>
    <t>Dividends paid</t>
  </si>
  <si>
    <t>Net cash flows from (used in) financing activities</t>
  </si>
  <si>
    <t>Net increase (decrease) in cash and cash equivalents, before the effect of exchange rate changes</t>
  </si>
  <si>
    <t>Effects of Exchange Rate Changes on Cash and Cash Equivalents</t>
  </si>
  <si>
    <t>Effects of exchange rate changes on cash and cash equivalents</t>
  </si>
  <si>
    <t>Net increase (decrease) in cash and cash equivalents</t>
  </si>
  <si>
    <t>Cash and cash equivalents at the beginning of the period</t>
  </si>
  <si>
    <t>Decrease in cash and cash equivalents due to sale of subsidiaries</t>
  </si>
  <si>
    <t>Cash and cash equivalents at the end of the period</t>
  </si>
  <si>
    <t>YTD Q1 18</t>
  </si>
  <si>
    <t>YTD Q2 18</t>
  </si>
  <si>
    <t>YTD Q3 18</t>
  </si>
  <si>
    <t>YTD Q4 18</t>
  </si>
  <si>
    <t>YTD Q1 19</t>
  </si>
  <si>
    <t>YTD Q2 19</t>
  </si>
  <si>
    <t>YTD Q3 19</t>
  </si>
  <si>
    <t>YTD Q4 19</t>
  </si>
  <si>
    <t>YTD Q1 20</t>
  </si>
  <si>
    <t>YTD Q2 20</t>
  </si>
  <si>
    <t>YTD Q3 20</t>
  </si>
  <si>
    <t>YTD Q4 20</t>
  </si>
  <si>
    <t>YTD Q1 21</t>
  </si>
  <si>
    <t>YTD Q2 21</t>
  </si>
  <si>
    <t>YTD Q3 21</t>
  </si>
  <si>
    <t>YTD Q4 21</t>
  </si>
  <si>
    <t>YTD Q1 22</t>
  </si>
  <si>
    <t>YTD Q2 22</t>
  </si>
  <si>
    <t>YTD Q3 22</t>
  </si>
  <si>
    <t>YTD Q4 22</t>
  </si>
  <si>
    <t>YTD Q1 23</t>
  </si>
  <si>
    <t>YTD Q2 23</t>
  </si>
  <si>
    <t>YTD Q3 23</t>
  </si>
  <si>
    <t>YTD Q4 23</t>
  </si>
  <si>
    <t>YTD Q1 24</t>
  </si>
  <si>
    <t>YTD Q2 24</t>
  </si>
  <si>
    <t>YTD Q3 24</t>
  </si>
  <si>
    <t>08/27/2018</t>
  </si>
  <si>
    <t>11/26/2018</t>
  </si>
  <si>
    <t>08/27/2019</t>
  </si>
  <si>
    <t>11/26/2019</t>
  </si>
  <si>
    <t>08/27/2020</t>
  </si>
  <si>
    <t>11/26/2020</t>
  </si>
  <si>
    <t>Retail Business</t>
  </si>
  <si>
    <t>Chile</t>
  </si>
  <si>
    <t/>
  </si>
  <si>
    <t>Actual</t>
  </si>
  <si>
    <t>Variation in retail sales (YoY) (%)</t>
  </si>
  <si>
    <t>Millions</t>
  </si>
  <si>
    <t>Inventory (MMCLP)</t>
  </si>
  <si>
    <t>Sale area (m2)</t>
  </si>
  <si>
    <t>Number of open stores  (average)</t>
  </si>
  <si>
    <t>Total number of stores</t>
  </si>
  <si>
    <t>Peru</t>
  </si>
  <si>
    <t>S</t>
  </si>
  <si>
    <t>Inventory (MPEN)</t>
  </si>
  <si>
    <t>Exchange rate (PEN/CLP)</t>
  </si>
  <si>
    <t>Banking Business</t>
  </si>
  <si>
    <t>Loan flows (MMCLP)</t>
  </si>
  <si>
    <t xml:space="preserve">Gross loan portfolio (MMCLP) </t>
  </si>
  <si>
    <t>Provisions/ total gross loan (%)</t>
  </si>
  <si>
    <t>LTM net risk cost/LTM average loan portfolio (%)</t>
  </si>
  <si>
    <t>Recovery net write-offs (MMCLP)</t>
  </si>
  <si>
    <t>Net write-offs (LTM)/average loan portfolio (LTM) %</t>
  </si>
  <si>
    <t>Over 90 days NPL's (%)</t>
  </si>
  <si>
    <t>Number of credit cards with debt (miles)</t>
  </si>
  <si>
    <t>Basel (%)</t>
  </si>
  <si>
    <t>Loan flows (MPEN)</t>
  </si>
  <si>
    <t>Gross loan portfolio (MPEN)</t>
  </si>
  <si>
    <t>Recovery net write-offs (MPEN)</t>
  </si>
  <si>
    <t xml:space="preserve">Net write-offs (LTM)/average loan portfolio (LTM) (%) </t>
  </si>
  <si>
    <t>Gross loan portfolio (MMCLP)</t>
  </si>
  <si>
    <t>Real Estate Business</t>
  </si>
  <si>
    <t>Consolidated Mall Aventura</t>
  </si>
  <si>
    <t>Mall sales (MPEN)</t>
  </si>
  <si>
    <t>Average vacancy (%)</t>
  </si>
  <si>
    <t>Average GLA (m2)</t>
  </si>
  <si>
    <t>EBITDA margin of operating malls (%)</t>
  </si>
  <si>
    <t>Tenant sales (MMCLP)</t>
  </si>
  <si>
    <t>Mall Aventura Arequipa</t>
  </si>
  <si>
    <t>Mall Aventura Santa Anita</t>
  </si>
  <si>
    <t>Mall Aventura Chiclayo</t>
  </si>
  <si>
    <t>N.A.</t>
  </si>
  <si>
    <t>Mall Aventura San Juan De Lurigancho</t>
  </si>
  <si>
    <t>Retail</t>
  </si>
  <si>
    <t>Revenue</t>
  </si>
  <si>
    <t>Cost of sales</t>
  </si>
  <si>
    <t>Gross margin</t>
  </si>
  <si>
    <t>Bank</t>
  </si>
  <si>
    <t xml:space="preserve">Cost of sales </t>
  </si>
  <si>
    <t>Real Estate</t>
  </si>
  <si>
    <t>Central Offices &amp; Adjustments</t>
  </si>
  <si>
    <t>Total</t>
  </si>
  <si>
    <t>Consolidated</t>
  </si>
  <si>
    <t>Right of use assets</t>
  </si>
  <si>
    <t xml:space="preserve">Total assets </t>
  </si>
  <si>
    <t>Total current liabilities before liabilities classified as held for sale</t>
  </si>
  <si>
    <t>FY 24</t>
  </si>
  <si>
    <t>12/31/2024</t>
  </si>
  <si>
    <t>03/13/2025</t>
  </si>
  <si>
    <t>Q4 24</t>
  </si>
  <si>
    <t>YTD Q4 24</t>
  </si>
  <si>
    <t>Provisions / total gross loan (%)</t>
  </si>
  <si>
    <t>Mall Aventura Iquitos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</si>
</sst>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#,##0.00;\ \(##,##0.00\)"/>
    <numFmt numFmtId="165" formatCode="_(* #,##0.00_);_(* \(#,##0.00\);_(&quot;&quot;* &quot;-&quot;??_);_(@_)"/>
    <numFmt numFmtId="166" formatCode="0.00%;\ \(0.00%\)"/>
    <numFmt numFmtId="167" formatCode="##,##0.;\ \(##,##0.\)"/>
    <numFmt numFmtId="170" formatCode="0.0%;\ \(0.0%\)"/>
    <numFmt numFmtId="171" formatCode="##,##0.000;\ \(##,##0.000\)"/>
    <numFmt numFmtId="179" formatCode="##,##0;\ \(##,##0\)"/>
    <numFmt numFmtId="180" formatCode="##0;\ \(##0\)"/>
    <numFmt numFmtId="181" formatCode="0%;\ \(0%\)"/>
    <numFmt numFmtId="183" formatCode="_(* #,##0_);_(* \(#,##0\);_(&quot;&quot;* &quot;-&quot;??_);_(@_)"/>
  </numFmts>
  <fonts count="15" x14ac:knownFonts="1">
    <font>
      <sz val="11"/>
      <color rgb="FF000000"/>
      <name val="Calibri"/>
      <scheme val="minor"/>
    </font>
    <font>
      <b/>
      <sz val="11"/>
      <name val="Verdana"/>
    </font>
    <font>
      <sz val="11"/>
      <color indexed="0"/>
      <name val="Calibri"/>
      <family val="2"/>
    </font>
    <font>
      <sz val="11"/>
      <name val="Verdana"/>
    </font>
    <font>
      <sz val="11"/>
      <color rgb="FF000000"/>
      <name val="Verdana"/>
    </font>
    <font>
      <b/>
      <sz val="11"/>
      <color rgb="FF000000"/>
      <name val="Verdana"/>
    </font>
    <font>
      <b/>
      <sz val="11"/>
      <color rgb="FFFFFFFF"/>
      <name val="Verdana"/>
    </font>
    <font>
      <sz val="11"/>
      <name val="Calibri"/>
    </font>
    <font>
      <b/>
      <sz val="11"/>
      <name val="Calibri"/>
    </font>
    <font>
      <sz val="8"/>
      <color rgb="FF000000"/>
      <name val="Verdana"/>
    </font>
    <font>
      <b/>
      <sz val="8"/>
      <color rgb="FF000000"/>
      <name val="Verdana"/>
    </font>
    <font>
      <sz val="8"/>
      <name val="Verdana"/>
    </font>
    <font>
      <sz val="11"/>
      <color indexed="0"/>
      <name val="Calibri"/>
      <family val="2"/>
      <scheme val="minor"/>
    </font>
    <font>
      <b/>
      <sz val="8"/>
      <color rgb="FFFFFFFF"/>
      <name val="Verdana"/>
    </font>
    <font>
      <sz val="8"/>
      <color rgb="FF00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E8E8E8"/>
      </patternFill>
    </fill>
    <fill>
      <patternFill patternType="solid">
        <fgColor rgb="FFEAEFF7"/>
      </patternFill>
    </fill>
    <fill>
      <patternFill patternType="solid">
        <fgColor rgb="FFFFFFFF"/>
      </patternFill>
    </fill>
    <fill>
      <patternFill patternType="solid">
        <fgColor rgb="FFFF0000"/>
      </patternFill>
    </fill>
    <fill>
      <patternFill patternType="solid">
        <fgColor rgb="FF8A36FD"/>
      </patternFill>
    </fill>
    <fill>
      <patternFill patternType="solid">
        <fgColor rgb="FFDCDCD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49">
    <xf numFmtId="0" fontId="0" fillId="0" borderId="0">
      <alignment vertical="top"/>
    </xf>
    <xf numFmtId="0" fontId="1" fillId="0" borderId="0">
      <alignment horizontal="left" vertical="top"/>
    </xf>
    <xf numFmtId="0" fontId="1" fillId="2" borderId="0">
      <alignment horizontal="left" vertical="top"/>
    </xf>
    <xf numFmtId="0" fontId="1" fillId="0" borderId="0">
      <alignment horizontal="center" vertical="top"/>
    </xf>
    <xf numFmtId="164" fontId="2" fillId="3" borderId="1">
      <alignment horizontal="right" vertical="top"/>
    </xf>
    <xf numFmtId="165" fontId="2" fillId="2" borderId="1">
      <alignment vertical="top"/>
    </xf>
    <xf numFmtId="164" fontId="2" fillId="4" borderId="1">
      <alignment horizontal="right" vertical="top"/>
    </xf>
    <xf numFmtId="166" fontId="2" fillId="4" borderId="1">
      <alignment horizontal="right" vertical="top"/>
    </xf>
    <xf numFmtId="0" fontId="3" fillId="4" borderId="1">
      <alignment horizontal="left" vertical="top"/>
    </xf>
    <xf numFmtId="0" fontId="2" fillId="5" borderId="1">
      <alignment horizontal="left" vertical="top"/>
    </xf>
    <xf numFmtId="167" fontId="2" fillId="0" borderId="1">
      <alignment horizontal="right" vertical="top"/>
    </xf>
    <xf numFmtId="179" fontId="4" fillId="4" borderId="1">
      <alignment horizontal="right" vertical="top"/>
    </xf>
    <xf numFmtId="165" fontId="4" fillId="4" borderId="1">
      <alignment vertical="top"/>
    </xf>
    <xf numFmtId="0" fontId="5" fillId="4" borderId="1">
      <alignment horizontal="right" vertical="top"/>
    </xf>
    <xf numFmtId="0" fontId="5" fillId="4" borderId="1">
      <alignment horizontal="left" vertical="top"/>
    </xf>
    <xf numFmtId="0" fontId="5" fillId="4" borderId="1">
      <alignment horizontal="right" vertical="top"/>
    </xf>
    <xf numFmtId="179" fontId="4" fillId="7" borderId="1">
      <alignment horizontal="right" vertical="top"/>
    </xf>
    <xf numFmtId="179" fontId="4" fillId="7" borderId="1">
      <alignment horizontal="right" vertical="top"/>
    </xf>
    <xf numFmtId="179" fontId="5" fillId="7" borderId="1">
      <alignment horizontal="right" vertical="top"/>
    </xf>
    <xf numFmtId="0" fontId="5" fillId="4" borderId="1">
      <alignment horizontal="center" vertical="top"/>
    </xf>
    <xf numFmtId="0" fontId="2" fillId="0" borderId="0">
      <alignment horizontal="right" vertical="top"/>
    </xf>
    <xf numFmtId="165" fontId="4" fillId="7" borderId="1">
      <alignment horizontal="right" vertical="top"/>
    </xf>
    <xf numFmtId="165" fontId="4" fillId="7" borderId="1">
      <alignment horizontal="right" vertical="top"/>
    </xf>
    <xf numFmtId="0" fontId="5" fillId="4" borderId="1">
      <alignment horizontal="center" vertical="top"/>
    </xf>
    <xf numFmtId="165" fontId="4" fillId="4" borderId="1">
      <alignment vertical="top"/>
    </xf>
    <xf numFmtId="179" fontId="4" fillId="4" borderId="1">
      <alignment horizontal="right" vertical="top"/>
    </xf>
    <xf numFmtId="179" fontId="4" fillId="4" borderId="1">
      <alignment horizontal="right" vertical="top"/>
    </xf>
    <xf numFmtId="0" fontId="4" fillId="4" borderId="1">
      <alignment horizontal="left" vertical="top"/>
    </xf>
    <xf numFmtId="0" fontId="4" fillId="4" borderId="1">
      <alignment horizontal="right" vertical="top"/>
    </xf>
    <xf numFmtId="179" fontId="5" fillId="4" borderId="1">
      <alignment horizontal="right" vertical="top"/>
    </xf>
    <xf numFmtId="0" fontId="4" fillId="4" borderId="1">
      <alignment horizontal="left" vertical="top" indent="2"/>
    </xf>
    <xf numFmtId="179" fontId="4" fillId="4" borderId="1">
      <alignment horizontal="right" vertical="top"/>
    </xf>
    <xf numFmtId="179" fontId="5" fillId="4" borderId="1">
      <alignment horizontal="right" vertical="top"/>
    </xf>
    <xf numFmtId="0" fontId="4" fillId="4" borderId="1">
      <alignment horizontal="left" vertical="top"/>
    </xf>
    <xf numFmtId="0" fontId="4" fillId="4" borderId="1">
      <alignment horizontal="right" vertical="top"/>
    </xf>
    <xf numFmtId="0" fontId="6" fillId="6" borderId="1">
      <alignment horizontal="left" vertical="top"/>
    </xf>
    <xf numFmtId="0" fontId="6" fillId="6" borderId="1">
      <alignment horizontal="right" vertical="top"/>
    </xf>
    <xf numFmtId="0" fontId="5" fillId="4" borderId="1">
      <alignment horizontal="left" vertical="top"/>
    </xf>
    <xf numFmtId="0" fontId="5" fillId="4" borderId="1">
      <alignment horizontal="right" vertical="top"/>
    </xf>
    <xf numFmtId="170" fontId="4" fillId="4" borderId="1">
      <alignment horizontal="right" vertical="top"/>
    </xf>
    <xf numFmtId="180" fontId="4" fillId="4" borderId="1">
      <alignment horizontal="right" vertical="top"/>
    </xf>
    <xf numFmtId="166" fontId="4" fillId="4" borderId="1">
      <alignment horizontal="right" vertical="top"/>
    </xf>
    <xf numFmtId="179" fontId="4" fillId="4" borderId="1">
      <alignment horizontal="right" vertical="top"/>
    </xf>
    <xf numFmtId="181" fontId="4" fillId="4" borderId="1">
      <alignment horizontal="right" vertical="top"/>
    </xf>
    <xf numFmtId="170" fontId="4" fillId="4" borderId="1">
      <alignment horizontal="right" vertical="top"/>
    </xf>
    <xf numFmtId="181" fontId="4" fillId="4" borderId="1">
      <alignment horizontal="right" vertical="top"/>
    </xf>
    <xf numFmtId="0" fontId="4" fillId="4" borderId="1">
      <alignment horizontal="left" vertical="top"/>
    </xf>
    <xf numFmtId="0" fontId="4" fillId="4" borderId="1">
      <alignment horizontal="left" vertical="top" indent="1"/>
    </xf>
    <xf numFmtId="179" fontId="4" fillId="4" borderId="1">
      <alignment horizontal="right" vertical="top"/>
    </xf>
  </cellStyleXfs>
  <cellXfs count="33">
    <xf numFmtId="0" fontId="0" fillId="0" borderId="0" xfId="0">
      <alignment vertical="top"/>
    </xf>
    <xf numFmtId="0" fontId="7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 applyProtection="1">
      <alignment horizontal="center"/>
      <protection locked="0"/>
    </xf>
    <xf numFmtId="0" fontId="9" fillId="4" borderId="2" xfId="0" applyFont="1" applyFill="1" applyBorder="1" applyAlignment="1">
      <alignment horizontal="left"/>
    </xf>
    <xf numFmtId="0" fontId="9" fillId="4" borderId="2" xfId="0" applyFont="1" applyFill="1" applyBorder="1" applyAlignment="1" applyProtection="1">
      <alignment horizontal="left"/>
      <protection locked="0"/>
    </xf>
    <xf numFmtId="179" fontId="9" fillId="4" borderId="2" xfId="0" applyNumberFormat="1" applyFont="1" applyFill="1" applyBorder="1" applyAlignment="1">
      <alignment horizontal="right"/>
    </xf>
    <xf numFmtId="0" fontId="10" fillId="4" borderId="2" xfId="0" applyFont="1" applyFill="1" applyBorder="1" applyAlignment="1">
      <alignment horizontal="left"/>
    </xf>
    <xf numFmtId="0" fontId="10" fillId="4" borderId="2" xfId="0" applyFont="1" applyFill="1" applyBorder="1" applyAlignment="1" applyProtection="1">
      <alignment horizontal="left"/>
      <protection locked="0"/>
    </xf>
    <xf numFmtId="179" fontId="10" fillId="4" borderId="2" xfId="0" applyNumberFormat="1" applyFont="1" applyFill="1" applyBorder="1" applyAlignment="1">
      <alignment horizontal="right"/>
    </xf>
    <xf numFmtId="0" fontId="9" fillId="4" borderId="2" xfId="0" applyFont="1" applyFill="1" applyBorder="1" applyAlignment="1" applyProtection="1">
      <alignment horizontal="left" indent="2"/>
      <protection locked="0"/>
    </xf>
    <xf numFmtId="165" fontId="9" fillId="4" borderId="2" xfId="0" applyNumberFormat="1" applyFont="1" applyFill="1" applyBorder="1" applyAlignment="1"/>
    <xf numFmtId="0" fontId="9" fillId="4" borderId="2" xfId="0" applyFont="1" applyFill="1" applyBorder="1" applyAlignment="1">
      <alignment horizontal="right"/>
    </xf>
    <xf numFmtId="0" fontId="11" fillId="0" borderId="2" xfId="0" applyFont="1" applyBorder="1" applyAlignment="1"/>
    <xf numFmtId="0" fontId="11" fillId="0" borderId="2" xfId="0" applyFont="1" applyBorder="1" applyAlignment="1" applyProtection="1">
      <protection locked="0"/>
    </xf>
    <xf numFmtId="0" fontId="12" fillId="0" borderId="0" xfId="0" applyFont="1" applyProtection="1">
      <alignment vertical="top"/>
      <protection locked="0"/>
    </xf>
    <xf numFmtId="0" fontId="10" fillId="4" borderId="2" xfId="0" applyFont="1" applyFill="1" applyBorder="1" applyAlignment="1">
      <alignment horizontal="right"/>
    </xf>
    <xf numFmtId="0" fontId="9" fillId="4" borderId="2" xfId="0" applyFont="1" applyFill="1" applyBorder="1" applyAlignment="1" applyProtection="1">
      <alignment horizontal="left" indent="1"/>
      <protection locked="0"/>
    </xf>
    <xf numFmtId="0" fontId="13" fillId="6" borderId="2" xfId="0" applyFont="1" applyFill="1" applyBorder="1" applyAlignment="1">
      <alignment horizontal="left"/>
    </xf>
    <xf numFmtId="0" fontId="13" fillId="6" borderId="2" xfId="0" applyFont="1" applyFill="1" applyBorder="1" applyAlignment="1" applyProtection="1">
      <alignment horizontal="left"/>
      <protection locked="0"/>
    </xf>
    <xf numFmtId="0" fontId="13" fillId="6" borderId="2" xfId="0" applyFont="1" applyFill="1" applyBorder="1" applyAlignment="1">
      <alignment horizontal="right"/>
    </xf>
    <xf numFmtId="170" fontId="9" fillId="4" borderId="2" xfId="0" applyNumberFormat="1" applyFont="1" applyFill="1" applyBorder="1" applyAlignment="1">
      <alignment horizontal="right"/>
    </xf>
    <xf numFmtId="180" fontId="9" fillId="4" borderId="2" xfId="0" applyNumberFormat="1" applyFont="1" applyFill="1" applyBorder="1" applyAlignment="1">
      <alignment horizontal="right"/>
    </xf>
    <xf numFmtId="166" fontId="9" fillId="4" borderId="2" xfId="0" applyNumberFormat="1" applyFont="1" applyFill="1" applyBorder="1" applyAlignment="1">
      <alignment horizontal="right"/>
    </xf>
    <xf numFmtId="181" fontId="9" fillId="4" borderId="2" xfId="0" applyNumberFormat="1" applyFont="1" applyFill="1" applyBorder="1" applyAlignment="1">
      <alignment horizontal="right"/>
    </xf>
    <xf numFmtId="0" fontId="11" fillId="4" borderId="2" xfId="0" applyFont="1" applyFill="1" applyBorder="1" applyAlignment="1">
      <alignment horizontal="left"/>
    </xf>
    <xf numFmtId="0" fontId="11" fillId="4" borderId="2" xfId="0" applyFont="1" applyFill="1" applyBorder="1" applyAlignment="1" applyProtection="1">
      <alignment horizontal="left"/>
      <protection locked="0"/>
    </xf>
    <xf numFmtId="171" fontId="9" fillId="4" borderId="2" xfId="0" applyNumberFormat="1" applyFont="1" applyFill="1" applyBorder="1" applyAlignment="1">
      <alignment horizontal="right"/>
    </xf>
    <xf numFmtId="171" fontId="10" fillId="4" borderId="2" xfId="0" applyNumberFormat="1" applyFont="1" applyFill="1" applyBorder="1" applyAlignment="1">
      <alignment horizontal="right"/>
    </xf>
    <xf numFmtId="165" fontId="10" fillId="4" borderId="2" xfId="0" applyNumberFormat="1" applyFont="1" applyFill="1" applyBorder="1" applyAlignment="1"/>
    <xf numFmtId="183" fontId="9" fillId="4" borderId="2" xfId="0" applyNumberFormat="1" applyFont="1" applyFill="1" applyBorder="1" applyAlignment="1"/>
    <xf numFmtId="179" fontId="9" fillId="4" borderId="2" xfId="0" applyNumberFormat="1" applyFont="1" applyFill="1" applyBorder="1" applyAlignment="1"/>
    <xf numFmtId="0" fontId="14" fillId="4" borderId="2" xfId="0" applyFont="1" applyFill="1" applyBorder="1" applyAlignment="1" applyProtection="1">
      <alignment horizontal="left" indent="2"/>
      <protection locked="0"/>
    </xf>
  </cellXfs>
  <cellStyles count="514">
    <cellStyle name="1_172361638977_formatter" xfId="28" xr:uid="{00000000-0005-0000-0000-000061030000}"/>
    <cellStyle name="1_172361638977_style" xfId="27" xr:uid="{00000000-0005-0000-0000-000060030000}"/>
    <cellStyle name="1_17236194252354_formatter" xfId="26" xr:uid="{00000000-0005-0000-0000-000006030000}"/>
    <cellStyle name="1_17236194252354_style" xfId="27" xr:uid="{00000000-0005-0000-0000-000005030000}"/>
    <cellStyle name="1_17236194252361_formatter" xfId="26" xr:uid="{00000000-0005-0000-0000-000008030000}"/>
    <cellStyle name="1_17236194252361_style" xfId="27" xr:uid="{00000000-0005-0000-0000-000007030000}"/>
    <cellStyle name="1_17236194252367_formatter" xfId="26" xr:uid="{00000000-0005-0000-0000-00000A030000}"/>
    <cellStyle name="1_17236194252367_style" xfId="27" xr:uid="{00000000-0005-0000-0000-000009030000}"/>
    <cellStyle name="1_17236195232898_formatter" xfId="26" xr:uid="{00000000-0005-0000-0000-00000C030000}"/>
    <cellStyle name="1_17236195232898_style" xfId="27" xr:uid="{00000000-0005-0000-0000-00000B030000}"/>
    <cellStyle name="1_17236195232904_formatter" xfId="26" xr:uid="{00000000-0005-0000-0000-00000E030000}"/>
    <cellStyle name="1_17236195232904_style" xfId="27" xr:uid="{00000000-0005-0000-0000-00000D030000}"/>
    <cellStyle name="1_17236195232910_formatter" xfId="26" xr:uid="{00000000-0005-0000-0000-000010030000}"/>
    <cellStyle name="1_17236195232910_style" xfId="27" xr:uid="{00000000-0005-0000-0000-00000F030000}"/>
    <cellStyle name="1_17236195255887_formatter" xfId="29" xr:uid="{00000000-0005-0000-0000-000012030000}"/>
    <cellStyle name="1_17236195255887_style" xfId="14" xr:uid="{00000000-0005-0000-0000-000011030000}"/>
    <cellStyle name="1_17236195320348_formatter" xfId="26" xr:uid="{00000000-0005-0000-0000-00001B030000}"/>
    <cellStyle name="1_17236195320348_style" xfId="27" xr:uid="{00000000-0005-0000-0000-00001A030000}"/>
    <cellStyle name="1_17236195320355_formatter" xfId="26" xr:uid="{00000000-0005-0000-0000-00001D030000}"/>
    <cellStyle name="1_17236195320355_style" xfId="27" xr:uid="{00000000-0005-0000-0000-00001C030000}"/>
    <cellStyle name="1_17236195320367_formatter" xfId="26" xr:uid="{00000000-0005-0000-0000-00001F030000}"/>
    <cellStyle name="1_17236195320367_style" xfId="27" xr:uid="{00000000-0005-0000-0000-00001E030000}"/>
    <cellStyle name="1_17236195320374_dash" xfId="12" xr:uid="{00000000-0005-0000-0000-00001A000000}"/>
    <cellStyle name="1_17236195320374_formatter" xfId="11" xr:uid="{00000000-0005-0000-0000-000019000000}"/>
    <cellStyle name="1_17236195320374_hidden" xfId="17" xr:uid="{00000000-0005-0000-0000-000062030000}"/>
    <cellStyle name="1_17236195320374_style" xfId="27" xr:uid="{00000000-0005-0000-0000-000000030000}"/>
    <cellStyle name="1_17236195320403_formatter" xfId="26" xr:uid="{00000000-0005-0000-0000-000021030000}"/>
    <cellStyle name="1_17236195320403_style" xfId="27" xr:uid="{00000000-0005-0000-0000-000020030000}"/>
    <cellStyle name="1_17236195320412_formatter" xfId="26" xr:uid="{00000000-0005-0000-0000-000023030000}"/>
    <cellStyle name="1_17236195320412_style" xfId="27" xr:uid="{00000000-0005-0000-0000-000022030000}"/>
    <cellStyle name="1_17236195320419_formatter" xfId="26" xr:uid="{00000000-0005-0000-0000-000025030000}"/>
    <cellStyle name="1_17236195320419_style" xfId="27" xr:uid="{00000000-0005-0000-0000-000024030000}"/>
    <cellStyle name="1_17236195320425_dash" xfId="24" xr:uid="{00000000-0005-0000-0000-000027030000}"/>
    <cellStyle name="1_17236195320425_formatter" xfId="26" xr:uid="{00000000-0005-0000-0000-000028030000}"/>
    <cellStyle name="1_17236195320425_style" xfId="27" xr:uid="{00000000-0005-0000-0000-000026030000}"/>
    <cellStyle name="1_17236195320431_formatter" xfId="26" xr:uid="{00000000-0005-0000-0000-00002A030000}"/>
    <cellStyle name="1_17236195320431_style" xfId="27" xr:uid="{00000000-0005-0000-0000-000029030000}"/>
    <cellStyle name="1_1723619533963_dash" xfId="24" xr:uid="{00000000-0005-0000-0000-000015030000}"/>
    <cellStyle name="1_1723619533963_formatter" xfId="26" xr:uid="{00000000-0005-0000-0000-000014030000}"/>
    <cellStyle name="1_1723619533963_style" xfId="27" xr:uid="{00000000-0005-0000-0000-000013030000}"/>
    <cellStyle name="1_17236195349826_formatter" xfId="29" xr:uid="{00000000-0005-0000-0000-00002C030000}"/>
    <cellStyle name="1_17236195349826_style" xfId="14" xr:uid="{00000000-0005-0000-0000-00002B030000}"/>
    <cellStyle name="1_17236195358232_formatter" xfId="29" xr:uid="{00000000-0005-0000-0000-00002E030000}"/>
    <cellStyle name="1_17236195358232_style" xfId="14" xr:uid="{00000000-0005-0000-0000-00002D030000}"/>
    <cellStyle name="1_1723619537479_formatter" xfId="29" xr:uid="{00000000-0005-0000-0000-000017030000}"/>
    <cellStyle name="1_1723619537479_style" xfId="14" xr:uid="{00000000-0005-0000-0000-000016030000}"/>
    <cellStyle name="1_17236195412787_formatter" xfId="26" xr:uid="{00000000-0005-0000-0000-000032030000}"/>
    <cellStyle name="1_17236195412787_style" xfId="27" xr:uid="{00000000-0005-0000-0000-000031030000}"/>
    <cellStyle name="1_17236195412797_dash" xfId="24" xr:uid="{00000000-0005-0000-0000-000034030000}"/>
    <cellStyle name="1_17236195412797_formatter" xfId="26" xr:uid="{00000000-0005-0000-0000-000035030000}"/>
    <cellStyle name="1_17236195412797_style" xfId="27" xr:uid="{00000000-0005-0000-0000-000033030000}"/>
    <cellStyle name="1_17236195412803_formatter" xfId="26" xr:uid="{00000000-0005-0000-0000-000037030000}"/>
    <cellStyle name="1_17236195412803_style" xfId="27" xr:uid="{00000000-0005-0000-0000-000036030000}"/>
    <cellStyle name="1_17236195412809_formatter" xfId="26" xr:uid="{00000000-0005-0000-0000-000039030000}"/>
    <cellStyle name="1_17236195412809_style" xfId="27" xr:uid="{00000000-0005-0000-0000-000038030000}"/>
    <cellStyle name="1_17236195412815_formatter" xfId="26" xr:uid="{00000000-0005-0000-0000-00003B030000}"/>
    <cellStyle name="1_17236195412815_style" xfId="27" xr:uid="{00000000-0005-0000-0000-00003A030000}"/>
    <cellStyle name="1_17236195412821_formatter" xfId="26" xr:uid="{00000000-0005-0000-0000-00003D030000}"/>
    <cellStyle name="1_17236195412821_style" xfId="27" xr:uid="{00000000-0005-0000-0000-00003C030000}"/>
    <cellStyle name="1_17236195412827_formatter" xfId="26" xr:uid="{00000000-0005-0000-0000-00003F030000}"/>
    <cellStyle name="1_17236195412827_style" xfId="27" xr:uid="{00000000-0005-0000-0000-00003E030000}"/>
    <cellStyle name="1_17236195421598_formatter" xfId="26" xr:uid="{00000000-0005-0000-0000-000041030000}"/>
    <cellStyle name="1_17236195421598_hidden" xfId="17" xr:uid="{00000000-0005-0000-0000-000092020000}"/>
    <cellStyle name="1_17236195421598_style" xfId="27" xr:uid="{00000000-0005-0000-0000-000040030000}"/>
    <cellStyle name="1_1723619544968_dash" xfId="24" xr:uid="{00000000-0005-0000-0000-000044030000}"/>
    <cellStyle name="1_1723619544968_formatter" xfId="26" xr:uid="{00000000-0005-0000-0000-000043030000}"/>
    <cellStyle name="1_1723619544968_hidden" xfId="21" xr:uid="{00000000-0005-0000-0000-000093020000}"/>
    <cellStyle name="1_1723619544968_style" xfId="27" xr:uid="{00000000-0005-0000-0000-000042030000}"/>
    <cellStyle name="1_17236195453566_formatter" xfId="29" xr:uid="{00000000-0005-0000-0000-000046030000}"/>
    <cellStyle name="1_17236195453566_style" xfId="14" xr:uid="{00000000-0005-0000-0000-000045030000}"/>
    <cellStyle name="1_17236195548307_formatter" xfId="29" xr:uid="{00000000-0005-0000-0000-00005B030000}"/>
    <cellStyle name="1_17236195548307_style" xfId="14" xr:uid="{00000000-0005-0000-0000-00005A030000}"/>
    <cellStyle name="1_1723619554883_formatter" xfId="26" xr:uid="{00000000-0005-0000-0000-00004A030000}"/>
    <cellStyle name="1_1723619554883_style" xfId="27" xr:uid="{00000000-0005-0000-0000-000049030000}"/>
    <cellStyle name="1_1723619554889_dash" xfId="24" xr:uid="{00000000-0005-0000-0000-00004C030000}"/>
    <cellStyle name="1_1723619554889_formatter" xfId="26" xr:uid="{00000000-0005-0000-0000-00004D030000}"/>
    <cellStyle name="1_1723619554889_style" xfId="27" xr:uid="{00000000-0005-0000-0000-00004B030000}"/>
    <cellStyle name="1_1723619554895_formatter" xfId="26" xr:uid="{00000000-0005-0000-0000-00004F030000}"/>
    <cellStyle name="1_1723619554895_style" xfId="27" xr:uid="{00000000-0005-0000-0000-00004E030000}"/>
    <cellStyle name="1_1723619554901_dash" xfId="24" xr:uid="{00000000-0005-0000-0000-000051030000}"/>
    <cellStyle name="1_1723619554901_formatter" xfId="26" xr:uid="{00000000-0005-0000-0000-000052030000}"/>
    <cellStyle name="1_1723619554901_style" xfId="27" xr:uid="{00000000-0005-0000-0000-000050030000}"/>
    <cellStyle name="1_1723619554907_dash" xfId="24" xr:uid="{00000000-0005-0000-0000-000054030000}"/>
    <cellStyle name="1_1723619554907_formatter" xfId="26" xr:uid="{00000000-0005-0000-0000-000055030000}"/>
    <cellStyle name="1_1723619554907_style" xfId="27" xr:uid="{00000000-0005-0000-0000-000053030000}"/>
    <cellStyle name="1_1723619554913_formatter" xfId="26" xr:uid="{00000000-0005-0000-0000-000057030000}"/>
    <cellStyle name="1_1723619554913_style" xfId="27" xr:uid="{00000000-0005-0000-0000-000056030000}"/>
    <cellStyle name="1_1723619554919_formatter" xfId="26" xr:uid="{00000000-0005-0000-0000-000059030000}"/>
    <cellStyle name="1_1723619554919_style" xfId="27" xr:uid="{00000000-0005-0000-0000-000058030000}"/>
    <cellStyle name="1_17236195557117_formatter" xfId="26" xr:uid="{00000000-0005-0000-0000-00005D030000}"/>
    <cellStyle name="1_17236195557117_style" xfId="27" xr:uid="{00000000-0005-0000-0000-00005C030000}"/>
    <cellStyle name="1_1723619560164_formatter" xfId="29" xr:uid="{00000000-0005-0000-0000-00005F030000}"/>
    <cellStyle name="1_1723619560164_style" xfId="14" xr:uid="{00000000-0005-0000-0000-00005E030000}"/>
    <cellStyle name="1_1723620591703_formatter" xfId="15" xr:uid="{00000000-0005-0000-0000-0000F9020000}"/>
    <cellStyle name="1_1723620591703_style" xfId="14" xr:uid="{00000000-0005-0000-0000-0000F8020000}"/>
    <cellStyle name="1_1723620591714_formatter" xfId="15" xr:uid="{00000000-0005-0000-0000-000004030000}"/>
    <cellStyle name="1_1723620591714_style" xfId="14" xr:uid="{00000000-0005-0000-0000-000003030000}"/>
    <cellStyle name="1_17236205926309_formatter" xfId="15" xr:uid="{00000000-0005-0000-0000-0000F7020000}"/>
    <cellStyle name="1_17236205926309_style" xfId="14" xr:uid="{00000000-0005-0000-0000-0000F6020000}"/>
    <cellStyle name="1_17236205926319_formatter" xfId="15" xr:uid="{00000000-0005-0000-0000-000002030000}"/>
    <cellStyle name="1_17236205926319_style" xfId="14" xr:uid="{00000000-0005-0000-0000-000001030000}"/>
    <cellStyle name="1_17236211218936_formatter" xfId="15" xr:uid="{00000000-0005-0000-0000-0000FF020000}"/>
    <cellStyle name="1_17236211218936_style" xfId="14" xr:uid="{00000000-0005-0000-0000-0000FE020000}"/>
    <cellStyle name="1_17236211218961_formatter" xfId="15" xr:uid="{00000000-0005-0000-0000-000048030000}"/>
    <cellStyle name="1_17236211218961_style" xfId="14" xr:uid="{00000000-0005-0000-0000-000047030000}"/>
    <cellStyle name="1_1723621133502_formatter" xfId="15" xr:uid="{00000000-0005-0000-0000-0000FB020000}"/>
    <cellStyle name="1_1723621133502_style" xfId="14" xr:uid="{00000000-0005-0000-0000-0000FA020000}"/>
    <cellStyle name="1_1723621133516_formatter" xfId="15" xr:uid="{00000000-0005-0000-0000-000019030000}"/>
    <cellStyle name="1_1723621133516_style" xfId="14" xr:uid="{00000000-0005-0000-0000-000018030000}"/>
    <cellStyle name="1_1723621223630_formatter" xfId="15" xr:uid="{00000000-0005-0000-0000-0000FD020000}"/>
    <cellStyle name="1_1723621223630_style" xfId="14" xr:uid="{00000000-0005-0000-0000-0000FC020000}"/>
    <cellStyle name="1_1723621223650_formatter" xfId="15" xr:uid="{00000000-0005-0000-0000-000030030000}"/>
    <cellStyle name="1_1723621223650_style" xfId="14" xr:uid="{00000000-0005-0000-0000-00002F030000}"/>
    <cellStyle name="2_17236143738876_formatter" xfId="28" xr:uid="{00000000-0005-0000-0000-0000A7020000}"/>
    <cellStyle name="2_17236143738876_style" xfId="27" xr:uid="{00000000-0005-0000-0000-0000A6020000}"/>
    <cellStyle name="2_17236143738896_formatter" xfId="28" xr:uid="{00000000-0005-0000-0000-0000ED020000}"/>
    <cellStyle name="2_17236143738896_style" xfId="27" xr:uid="{00000000-0005-0000-0000-0000EC020000}"/>
    <cellStyle name="2_17236161213376_formatter" xfId="28" xr:uid="{00000000-0005-0000-0000-0000F5020000}"/>
    <cellStyle name="2_17236161213376_style" xfId="27" xr:uid="{00000000-0005-0000-0000-0000F4020000}"/>
    <cellStyle name="2_17236194255700_formatter" xfId="26" xr:uid="{00000000-0005-0000-0000-0000A9020000}"/>
    <cellStyle name="2_17236194255700_style" xfId="27" xr:uid="{00000000-0005-0000-0000-0000A8020000}"/>
    <cellStyle name="2_17236194255706_formatter" xfId="26" xr:uid="{00000000-0005-0000-0000-0000AB020000}"/>
    <cellStyle name="2_17236194255706_style" xfId="27" xr:uid="{00000000-0005-0000-0000-0000AA020000}"/>
    <cellStyle name="2_17236194255712_formatter" xfId="26" xr:uid="{00000000-0005-0000-0000-0000AD020000}"/>
    <cellStyle name="2_17236194255712_style" xfId="27" xr:uid="{00000000-0005-0000-0000-0000AC020000}"/>
    <cellStyle name="2_17236194310854_formatter" xfId="29" xr:uid="{00000000-0005-0000-0000-0000AF020000}"/>
    <cellStyle name="2_17236194310854_style" xfId="14" xr:uid="{00000000-0005-0000-0000-0000AE020000}"/>
    <cellStyle name="2_17236194316163_formatter" xfId="26" xr:uid="{00000000-0005-0000-0000-0000B1020000}"/>
    <cellStyle name="2_17236194316163_style" xfId="27" xr:uid="{00000000-0005-0000-0000-0000B0020000}"/>
    <cellStyle name="2_17236194316169_formatter" xfId="26" xr:uid="{00000000-0005-0000-0000-0000B3020000}"/>
    <cellStyle name="2_17236194316169_style" xfId="27" xr:uid="{00000000-0005-0000-0000-0000B2020000}"/>
    <cellStyle name="2_17236194316176_formatter" xfId="25" xr:uid="{00000000-0005-0000-0000-0000B5020000}"/>
    <cellStyle name="2_17236194316176_style" xfId="30" xr:uid="{00000000-0005-0000-0000-0000B4020000}"/>
    <cellStyle name="2_17236194316182_formatter" xfId="25" xr:uid="{00000000-0005-0000-0000-0000B7020000}"/>
    <cellStyle name="2_17236194316182_style" xfId="30" xr:uid="{00000000-0005-0000-0000-0000B6020000}"/>
    <cellStyle name="2_17236194316188_formatter" xfId="25" xr:uid="{00000000-0005-0000-0000-0000B9020000}"/>
    <cellStyle name="2_17236194316188_style" xfId="30" xr:uid="{00000000-0005-0000-0000-0000B8020000}"/>
    <cellStyle name="2_17236194316195_dash" xfId="24" xr:uid="{00000000-0005-0000-0000-0000BC020000}"/>
    <cellStyle name="2_17236194316195_formatter" xfId="26" xr:uid="{00000000-0005-0000-0000-0000BD020000}"/>
    <cellStyle name="2_17236194316195_restatement" xfId="31" xr:uid="{00000000-0005-0000-0000-0000BB020000}"/>
    <cellStyle name="2_17236194316195_style" xfId="27" xr:uid="{00000000-0005-0000-0000-0000BA020000}"/>
    <cellStyle name="2_17236194316201_formatter" xfId="29" xr:uid="{00000000-0005-0000-0000-0000C0020000}"/>
    <cellStyle name="2_17236194316201_restatement" xfId="32" xr:uid="{00000000-0005-0000-0000-0000BF020000}"/>
    <cellStyle name="2_17236194316201_style" xfId="14" xr:uid="{00000000-0005-0000-0000-0000BE020000}"/>
    <cellStyle name="2_17236194554870_formatter" xfId="26" xr:uid="{00000000-0005-0000-0000-0000C2020000}"/>
    <cellStyle name="2_17236194554870_style" xfId="27" xr:uid="{00000000-0005-0000-0000-0000C1020000}"/>
    <cellStyle name="2_17236194554876_formatter" xfId="26" xr:uid="{00000000-0005-0000-0000-0000C4020000}"/>
    <cellStyle name="2_17236194554876_style" xfId="27" xr:uid="{00000000-0005-0000-0000-0000C3020000}"/>
    <cellStyle name="2_17236194554882_formatter" xfId="26" xr:uid="{00000000-0005-0000-0000-0000C7020000}"/>
    <cellStyle name="2_17236194554882_restatement" xfId="31" xr:uid="{00000000-0005-0000-0000-0000C6020000}"/>
    <cellStyle name="2_17236194554882_style" xfId="27" xr:uid="{00000000-0005-0000-0000-0000C5020000}"/>
    <cellStyle name="2_17236194554889_formatter" xfId="29" xr:uid="{00000000-0005-0000-0000-0000CA020000}"/>
    <cellStyle name="2_17236194554889_restatement" xfId="32" xr:uid="{00000000-0005-0000-0000-0000C9020000}"/>
    <cellStyle name="2_17236194554889_style" xfId="14" xr:uid="{00000000-0005-0000-0000-0000C8020000}"/>
    <cellStyle name="2_17236194631304_formatter" xfId="26" xr:uid="{00000000-0005-0000-0000-0000D3020000}"/>
    <cellStyle name="2_17236194631304_restatement" xfId="31" xr:uid="{00000000-0005-0000-0000-0000D2020000}"/>
    <cellStyle name="2_17236194631304_style" xfId="27" xr:uid="{00000000-0005-0000-0000-0000D1020000}"/>
    <cellStyle name="2_17236194631311_formatter" xfId="26" xr:uid="{00000000-0005-0000-0000-0000D5020000}"/>
    <cellStyle name="2_17236194631311_style" xfId="27" xr:uid="{00000000-0005-0000-0000-0000D4020000}"/>
    <cellStyle name="2_17236194631318_formatter" xfId="26" xr:uid="{00000000-0005-0000-0000-0000D7020000}"/>
    <cellStyle name="2_17236194631318_style" xfId="27" xr:uid="{00000000-0005-0000-0000-0000D6020000}"/>
    <cellStyle name="2_17236194631324_formatter" xfId="26" xr:uid="{00000000-0005-0000-0000-0000D9020000}"/>
    <cellStyle name="2_17236194631324_style" xfId="27" xr:uid="{00000000-0005-0000-0000-0000D8020000}"/>
    <cellStyle name="2_17236194631330_formatter" xfId="26" xr:uid="{00000000-0005-0000-0000-0000DB020000}"/>
    <cellStyle name="2_17236194631330_style" xfId="27" xr:uid="{00000000-0005-0000-0000-0000DA020000}"/>
    <cellStyle name="2_17236194631337_formatter" xfId="26" xr:uid="{00000000-0005-0000-0000-0000DD020000}"/>
    <cellStyle name="2_17236194631337_style" xfId="27" xr:uid="{00000000-0005-0000-0000-0000DC020000}"/>
    <cellStyle name="2_17236194656864_formatter" xfId="29" xr:uid="{00000000-0005-0000-0000-0000E0020000}"/>
    <cellStyle name="2_17236194656864_restatement" xfId="32" xr:uid="{00000000-0005-0000-0000-0000DF020000}"/>
    <cellStyle name="2_17236194656864_style" xfId="14" xr:uid="{00000000-0005-0000-0000-0000DE020000}"/>
    <cellStyle name="2_17236194656870_formatter" xfId="29" xr:uid="{00000000-0005-0000-0000-0000E2020000}"/>
    <cellStyle name="2_17236194656870_style" xfId="14" xr:uid="{00000000-0005-0000-0000-0000E1020000}"/>
    <cellStyle name="2_17236194656876_formatter" xfId="26" xr:uid="{00000000-0005-0000-0000-0000E4020000}"/>
    <cellStyle name="2_17236194656876_style" xfId="27" xr:uid="{00000000-0005-0000-0000-0000E3020000}"/>
    <cellStyle name="2_17236194656882_formatter" xfId="26" xr:uid="{00000000-0005-0000-0000-0000E6020000}"/>
    <cellStyle name="2_17236194656882_hidden" xfId="17" xr:uid="{00000000-0005-0000-0000-000066020000}"/>
    <cellStyle name="2_17236194656882_style" xfId="27" xr:uid="{00000000-0005-0000-0000-0000E5020000}"/>
    <cellStyle name="2_17236194656888_dash" xfId="24" xr:uid="{00000000-0005-0000-0000-0000E9020000}"/>
    <cellStyle name="2_17236194656888_formatter" xfId="26" xr:uid="{00000000-0005-0000-0000-0000E8020000}"/>
    <cellStyle name="2_17236194656888_hidden" xfId="21" xr:uid="{00000000-0005-0000-0000-000067020000}"/>
    <cellStyle name="2_17236194656888_style" xfId="27" xr:uid="{00000000-0005-0000-0000-0000E7020000}"/>
    <cellStyle name="2_17236194656894_formatter" xfId="29" xr:uid="{00000000-0005-0000-0000-0000EB020000}"/>
    <cellStyle name="2_17236194656894_style" xfId="14" xr:uid="{00000000-0005-0000-0000-0000EA020000}"/>
    <cellStyle name="2_1723619467862_formatter" xfId="29" xr:uid="{00000000-0005-0000-0000-0000D0020000}"/>
    <cellStyle name="2_1723619467862_restatement" xfId="32" xr:uid="{00000000-0005-0000-0000-0000CF020000}"/>
    <cellStyle name="2_1723619467862_style" xfId="14" xr:uid="{00000000-0005-0000-0000-0000CE020000}"/>
    <cellStyle name="2_1723619468671_formatter" xfId="26" xr:uid="{00000000-0005-0000-0000-0000CD020000}"/>
    <cellStyle name="2_1723619468671_restatement" xfId="31" xr:uid="{00000000-0005-0000-0000-0000CC020000}"/>
    <cellStyle name="2_1723619468671_style" xfId="27" xr:uid="{00000000-0005-0000-0000-0000CB020000}"/>
    <cellStyle name="2_17236194717727_formatter" xfId="26" xr:uid="{00000000-0005-0000-0000-0000F0020000}"/>
    <cellStyle name="2_17236194717727_restatement" xfId="31" xr:uid="{00000000-0005-0000-0000-0000EF020000}"/>
    <cellStyle name="2_17236194717727_style" xfId="27" xr:uid="{00000000-0005-0000-0000-0000EE020000}"/>
    <cellStyle name="2_17236194722834_formatter" xfId="29" xr:uid="{00000000-0005-0000-0000-0000F3020000}"/>
    <cellStyle name="2_17236194722834_restatement" xfId="32" xr:uid="{00000000-0005-0000-0000-0000F2020000}"/>
    <cellStyle name="2_17236194722834_style" xfId="14" xr:uid="{00000000-0005-0000-0000-0000F1020000}"/>
    <cellStyle name="200_1723614275459_formatter" xfId="36" xr:uid="{00000000-0005-0000-0000-000098040000}"/>
    <cellStyle name="201_1025_hidden" xfId="18" xr:uid="{00000000-0005-0000-0000-00000C020000}"/>
    <cellStyle name="3_1723675324288_formatter" xfId="15" xr:uid="{00000000-0005-0000-0000-0000560C0000}"/>
    <cellStyle name="3_1723675324288_style" xfId="14" xr:uid="{00000000-0005-0000-0000-0000550C0000}"/>
    <cellStyle name="3_1723675335931_formatter" xfId="15" xr:uid="{00000000-0005-0000-0000-0000580C0000}"/>
    <cellStyle name="3_1723675335931_style" xfId="14" xr:uid="{00000000-0005-0000-0000-0000570C0000}"/>
    <cellStyle name="3_172367536732_formatter" xfId="11" xr:uid="{00000000-0005-0000-0000-00005A0C0000}"/>
    <cellStyle name="3_172367536732_style" xfId="46" xr:uid="{00000000-0005-0000-0000-0000590C0000}"/>
    <cellStyle name="3_172367536745_formatter" xfId="48" xr:uid="{00000000-0005-0000-0000-00005E0C0000}"/>
    <cellStyle name="3_172367536745_style" xfId="47" xr:uid="{00000000-0005-0000-0000-00005D0C0000}"/>
    <cellStyle name="3_172367536752_formatter" xfId="48" xr:uid="{00000000-0005-0000-0000-0000600C0000}"/>
    <cellStyle name="3_172367536752_style" xfId="47" xr:uid="{00000000-0005-0000-0000-00005F0C0000}"/>
    <cellStyle name="3_172367536758_dash" xfId="12" xr:uid="{00000000-0005-0000-0000-0000630C0000}"/>
    <cellStyle name="3_172367536758_formatter" xfId="11" xr:uid="{00000000-0005-0000-0000-0000620C0000}"/>
    <cellStyle name="3_172367536758_hidden" xfId="22" xr:uid="{00000000-0005-0000-0000-000068020000}"/>
    <cellStyle name="3_172367536758_style" xfId="46" xr:uid="{00000000-0005-0000-0000-0000610C0000}"/>
    <cellStyle name="3_172367536764_dash" xfId="12" xr:uid="{00000000-0005-0000-0000-0000660C0000}"/>
    <cellStyle name="3_172367536764_formatter" xfId="11" xr:uid="{00000000-0005-0000-0000-0000650C0000}"/>
    <cellStyle name="3_172367536764_hidden" xfId="22" xr:uid="{00000000-0005-0000-0000-000069020000}"/>
    <cellStyle name="3_172367536764_style" xfId="46" xr:uid="{00000000-0005-0000-0000-0000640C0000}"/>
    <cellStyle name="3_172367536770_formatter" xfId="11" xr:uid="{00000000-0005-0000-0000-0000680C0000}"/>
    <cellStyle name="3_172367536770_style" xfId="46" xr:uid="{00000000-0005-0000-0000-0000670C0000}"/>
    <cellStyle name="3_172367536776_formatter" xfId="29" xr:uid="{00000000-0005-0000-0000-00006A0C0000}"/>
    <cellStyle name="3_172367536776_style" xfId="14" xr:uid="{00000000-0005-0000-0000-0000690C0000}"/>
    <cellStyle name="3_172367536788_dash" xfId="12" xr:uid="{00000000-0005-0000-0000-00006F0C0000}"/>
    <cellStyle name="3_172367536788_formatter" xfId="11" xr:uid="{00000000-0005-0000-0000-00006E0C0000}"/>
    <cellStyle name="3_172367536788_hidden" xfId="22" xr:uid="{00000000-0005-0000-0000-000094020000}"/>
    <cellStyle name="3_172367536788_style" xfId="46" xr:uid="{00000000-0005-0000-0000-00006D0C0000}"/>
    <cellStyle name="3_172367536795_dash" xfId="12" xr:uid="{00000000-0005-0000-0000-0000710C0000}"/>
    <cellStyle name="3_172367536795_formatter" xfId="11" xr:uid="{00000000-0005-0000-0000-0000720C0000}"/>
    <cellStyle name="3_172367536795_style" xfId="46" xr:uid="{00000000-0005-0000-0000-0000700C0000}"/>
    <cellStyle name="3_172367536801_formatter" xfId="11" xr:uid="{00000000-0005-0000-0000-0000740C0000}"/>
    <cellStyle name="3_172367536801_style" xfId="46" xr:uid="{00000000-0005-0000-0000-0000730C0000}"/>
    <cellStyle name="3_172367536807_dash" xfId="12" xr:uid="{00000000-0005-0000-0000-0000F9010000}"/>
    <cellStyle name="3_172367536807_formatter" xfId="11" xr:uid="{00000000-0005-0000-0000-0000EE010000}"/>
    <cellStyle name="3_172367536807_hidden" xfId="16" xr:uid="{00000000-0005-0000-0000-0000A90C0000}"/>
    <cellStyle name="3_172367536807_style" xfId="46" xr:uid="{00000000-0005-0000-0000-00004A0C0000}"/>
    <cellStyle name="3_172367536813_formatter" xfId="11" xr:uid="{00000000-0005-0000-0000-0000760C0000}"/>
    <cellStyle name="3_172367536813_style" xfId="46" xr:uid="{00000000-0005-0000-0000-0000750C0000}"/>
    <cellStyle name="3_172367536820_dash" xfId="12" xr:uid="{00000000-0005-0000-0000-0000780C0000}"/>
    <cellStyle name="3_172367536820_formatter" xfId="11" xr:uid="{00000000-0005-0000-0000-0000790C0000}"/>
    <cellStyle name="3_172367536820_style" xfId="46" xr:uid="{00000000-0005-0000-0000-0000770C0000}"/>
    <cellStyle name="3_172367536827_dash" xfId="12" xr:uid="{00000000-0005-0000-0000-0000FA010000}"/>
    <cellStyle name="3_172367536827_formatter" xfId="11" xr:uid="{00000000-0005-0000-0000-0000EF010000}"/>
    <cellStyle name="3_172367536827_hidden" xfId="16" xr:uid="{00000000-0005-0000-0000-0000AA0C0000}"/>
    <cellStyle name="3_172367536827_style" xfId="46" xr:uid="{00000000-0005-0000-0000-00004B0C0000}"/>
    <cellStyle name="3_172367536834_dash" xfId="12" xr:uid="{00000000-0005-0000-0000-0000FB010000}"/>
    <cellStyle name="3_172367536834_formatter" xfId="11" xr:uid="{00000000-0005-0000-0000-0000F0010000}"/>
    <cellStyle name="3_172367536834_hidden" xfId="16" xr:uid="{00000000-0005-0000-0000-0000AB0C0000}"/>
    <cellStyle name="3_172367536834_style" xfId="46" xr:uid="{00000000-0005-0000-0000-00004C0C0000}"/>
    <cellStyle name="3_172367536840_dash" xfId="12" xr:uid="{00000000-0005-0000-0000-00007B0C0000}"/>
    <cellStyle name="3_172367536840_formatter" xfId="11" xr:uid="{00000000-0005-0000-0000-00007C0C0000}"/>
    <cellStyle name="3_172367536840_style" xfId="46" xr:uid="{00000000-0005-0000-0000-00007A0C0000}"/>
    <cellStyle name="3_172367536846_dash" xfId="12" xr:uid="{00000000-0005-0000-0000-00007E0C0000}"/>
    <cellStyle name="3_172367536846_formatter" xfId="11" xr:uid="{00000000-0005-0000-0000-00007F0C0000}"/>
    <cellStyle name="3_172367536846_style" xfId="46" xr:uid="{00000000-0005-0000-0000-00007D0C0000}"/>
    <cellStyle name="3_172367536852_dash" xfId="12" xr:uid="{00000000-0005-0000-0000-0000FC010000}"/>
    <cellStyle name="3_172367536852_formatter" xfId="11" xr:uid="{00000000-0005-0000-0000-0000F1010000}"/>
    <cellStyle name="3_172367536852_hidden" xfId="16" xr:uid="{00000000-0005-0000-0000-0000AC0C0000}"/>
    <cellStyle name="3_172367536852_style" xfId="46" xr:uid="{00000000-0005-0000-0000-00004D0C0000}"/>
    <cellStyle name="3_172367536858_dash" xfId="12" xr:uid="{00000000-0005-0000-0000-0000810C0000}"/>
    <cellStyle name="3_172367536858_formatter" xfId="11" xr:uid="{00000000-0005-0000-0000-0000820C0000}"/>
    <cellStyle name="3_172367536858_style" xfId="46" xr:uid="{00000000-0005-0000-0000-0000800C0000}"/>
    <cellStyle name="3_172367536864_formatter" xfId="11" xr:uid="{00000000-0005-0000-0000-0000840C0000}"/>
    <cellStyle name="3_172367536864_style" xfId="46" xr:uid="{00000000-0005-0000-0000-0000830C0000}"/>
    <cellStyle name="3_172367536877_formatter" xfId="11" xr:uid="{00000000-0005-0000-0000-0000F2010000}"/>
    <cellStyle name="3_172367536877_hidden" xfId="16" xr:uid="{00000000-0005-0000-0000-0000AD0C0000}"/>
    <cellStyle name="3_172367536877_style" xfId="46" xr:uid="{00000000-0005-0000-0000-00004E0C0000}"/>
    <cellStyle name="3_172367536883_formatter" xfId="11" xr:uid="{00000000-0005-0000-0000-0000F3010000}"/>
    <cellStyle name="3_172367536883_hidden" xfId="16" xr:uid="{00000000-0005-0000-0000-0000AE0C0000}"/>
    <cellStyle name="3_172367536883_style" xfId="46" xr:uid="{00000000-0005-0000-0000-00004F0C0000}"/>
    <cellStyle name="3_172367536889_formatter" xfId="11" xr:uid="{00000000-0005-0000-0000-0000F4010000}"/>
    <cellStyle name="3_172367536889_hidden" xfId="16" xr:uid="{00000000-0005-0000-0000-0000AF0C0000}"/>
    <cellStyle name="3_172367536889_style" xfId="46" xr:uid="{00000000-0005-0000-0000-0000500C0000}"/>
    <cellStyle name="3_172367536895_dash" xfId="12" xr:uid="{00000000-0005-0000-0000-0000FD010000}"/>
    <cellStyle name="3_172367536895_formatter" xfId="11" xr:uid="{00000000-0005-0000-0000-0000F5010000}"/>
    <cellStyle name="3_172367536895_hidden" xfId="16" xr:uid="{00000000-0005-0000-0000-0000B00C0000}"/>
    <cellStyle name="3_172367536895_style" xfId="46" xr:uid="{00000000-0005-0000-0000-0000510C0000}"/>
    <cellStyle name="3_172367536902_formatter" xfId="11" xr:uid="{00000000-0005-0000-0000-0000F6010000}"/>
    <cellStyle name="3_172367536902_hidden" xfId="16" xr:uid="{00000000-0005-0000-0000-0000B10C0000}"/>
    <cellStyle name="3_172367536902_style" xfId="46" xr:uid="{00000000-0005-0000-0000-0000520C0000}"/>
    <cellStyle name="3_172367536908_dash" xfId="12" xr:uid="{00000000-0005-0000-0000-0000890C0000}"/>
    <cellStyle name="3_172367536908_formatter" xfId="11" xr:uid="{00000000-0005-0000-0000-0000880C0000}"/>
    <cellStyle name="3_172367536908_style" xfId="46" xr:uid="{00000000-0005-0000-0000-0000870C0000}"/>
    <cellStyle name="3_172367536914_formatter" xfId="11" xr:uid="{00000000-0005-0000-0000-00008B0C0000}"/>
    <cellStyle name="3_172367536914_style" xfId="46" xr:uid="{00000000-0005-0000-0000-00008A0C0000}"/>
    <cellStyle name="3_172367536920_formatter" xfId="29" xr:uid="{00000000-0005-0000-0000-00008D0C0000}"/>
    <cellStyle name="3_172367536920_style" xfId="14" xr:uid="{00000000-0005-0000-0000-00008C0C0000}"/>
    <cellStyle name="3_172367536926_formatter" xfId="11" xr:uid="{00000000-0005-0000-0000-00008F0C0000}"/>
    <cellStyle name="3_172367536926_style" xfId="46" xr:uid="{00000000-0005-0000-0000-00008E0C0000}"/>
    <cellStyle name="3_172367536932_formatter" xfId="11" xr:uid="{00000000-0005-0000-0000-0000910C0000}"/>
    <cellStyle name="3_172367536932_style" xfId="46" xr:uid="{00000000-0005-0000-0000-0000900C0000}"/>
    <cellStyle name="3_172367536938_dash" xfId="12" xr:uid="{00000000-0005-0000-0000-0000FE010000}"/>
    <cellStyle name="3_172367536938_formatter" xfId="11" xr:uid="{00000000-0005-0000-0000-0000F7010000}"/>
    <cellStyle name="3_172367536938_hidden" xfId="16" xr:uid="{00000000-0005-0000-0000-0000B20C0000}"/>
    <cellStyle name="3_172367536938_style" xfId="46" xr:uid="{00000000-0005-0000-0000-0000530C0000}"/>
    <cellStyle name="3_172367536944_dash" xfId="12" xr:uid="{00000000-0005-0000-0000-0000FF010000}"/>
    <cellStyle name="3_172367536944_formatter" xfId="11" xr:uid="{00000000-0005-0000-0000-0000F8010000}"/>
    <cellStyle name="3_172367536944_hidden" xfId="16" xr:uid="{00000000-0005-0000-0000-0000B30C0000}"/>
    <cellStyle name="3_172367536944_style" xfId="46" xr:uid="{00000000-0005-0000-0000-0000540C0000}"/>
    <cellStyle name="3_172367536950_dash" xfId="12" xr:uid="{00000000-0005-0000-0000-0000940C0000}"/>
    <cellStyle name="3_172367536950_formatter" xfId="11" xr:uid="{00000000-0005-0000-0000-0000930C0000}"/>
    <cellStyle name="3_172367536950_style" xfId="46" xr:uid="{00000000-0005-0000-0000-0000920C0000}"/>
    <cellStyle name="3_172367536956_dash" xfId="12" xr:uid="{00000000-0005-0000-0000-0000960C0000}"/>
    <cellStyle name="3_172367536956_formatter" xfId="11" xr:uid="{00000000-0005-0000-0000-0000970C0000}"/>
    <cellStyle name="3_172367536956_style" xfId="46" xr:uid="{00000000-0005-0000-0000-0000950C0000}"/>
    <cellStyle name="3_172367536962_formatter" xfId="11" xr:uid="{00000000-0005-0000-0000-0000990C0000}"/>
    <cellStyle name="3_172367536962_style" xfId="46" xr:uid="{00000000-0005-0000-0000-0000980C0000}"/>
    <cellStyle name="3_172367536968_formatter" xfId="29" xr:uid="{00000000-0005-0000-0000-00009B0C0000}"/>
    <cellStyle name="3_172367536968_style" xfId="14" xr:uid="{00000000-0005-0000-0000-00009A0C0000}"/>
    <cellStyle name="3_172367536982_formatter" xfId="48" xr:uid="{00000000-0005-0000-0000-00009F0C0000}"/>
    <cellStyle name="3_172367536982_style" xfId="47" xr:uid="{00000000-0005-0000-0000-00009E0C0000}"/>
    <cellStyle name="3_172367536989_formatter" xfId="29" xr:uid="{00000000-0005-0000-0000-0000A10C0000}"/>
    <cellStyle name="3_172367536989_style" xfId="14" xr:uid="{00000000-0005-0000-0000-0000A00C0000}"/>
    <cellStyle name="3_172367536996_formatter" xfId="29" xr:uid="{00000000-0005-0000-0000-0000A30C0000}"/>
    <cellStyle name="3_172367536996_style" xfId="14" xr:uid="{00000000-0005-0000-0000-0000A20C0000}"/>
    <cellStyle name="3_1723675372_dash" xfId="12" xr:uid="{00000000-0005-0000-0000-0000A60C0000}"/>
    <cellStyle name="3_1723675372_formatter" xfId="11" xr:uid="{00000000-0005-0000-0000-0000A50C0000}"/>
    <cellStyle name="3_1723675372_hidden" xfId="22" xr:uid="{00000000-0005-0000-0000-000095020000}"/>
    <cellStyle name="3_1723675372_style" xfId="46" xr:uid="{00000000-0005-0000-0000-0000A40C0000}"/>
    <cellStyle name="3_1723675379_formatter" xfId="29" xr:uid="{00000000-0005-0000-0000-0000A80C0000}"/>
    <cellStyle name="3_1723675379_style" xfId="14" xr:uid="{00000000-0005-0000-0000-0000A70C0000}"/>
    <cellStyle name="3_1723675735172_formatter" xfId="15" xr:uid="{00000000-0005-0000-0000-00005C0C0000}"/>
    <cellStyle name="3_1723675735172_style" xfId="14" xr:uid="{00000000-0005-0000-0000-00005B0C0000}"/>
    <cellStyle name="3_172367583977_formatter" xfId="15" xr:uid="{00000000-0005-0000-0000-00006C0C0000}"/>
    <cellStyle name="3_172367583977_style" xfId="14" xr:uid="{00000000-0005-0000-0000-00006B0C0000}"/>
    <cellStyle name="3_17236803305_formatter" xfId="15" xr:uid="{00000000-0005-0000-0000-0000860C0000}"/>
    <cellStyle name="3_17236803305_style" xfId="14" xr:uid="{00000000-0005-0000-0000-0000850C0000}"/>
    <cellStyle name="3_172368142825_formatter" xfId="15" xr:uid="{00000000-0005-0000-0000-00009D0C0000}"/>
    <cellStyle name="3_172368142825_style" xfId="14" xr:uid="{00000000-0005-0000-0000-00009C0C0000}"/>
    <cellStyle name="3_4110_hidden" xfId="18" xr:uid="{00000000-0005-0000-0000-000000020000}"/>
    <cellStyle name="3_Element ID_formatter" xfId="20" xr:uid="{00000000-0005-0000-0000-000004020000}"/>
    <cellStyle name="3_Element ID_style" xfId="19" xr:uid="{00000000-0005-0000-0000-000003020000}"/>
    <cellStyle name="7_1022_hidden" xfId="17" xr:uid="{00000000-0005-0000-0000-000067030000}"/>
    <cellStyle name="7_1723615541577_formatter" xfId="34" xr:uid="{00000000-0005-0000-0000-000064030000}"/>
    <cellStyle name="7_1723615541577_style" xfId="33" xr:uid="{00000000-0005-0000-0000-000063030000}"/>
    <cellStyle name="7_1723615541591_formatter" xfId="34" xr:uid="{00000000-0005-0000-0000-000087030000}"/>
    <cellStyle name="7_1723615541591_style" xfId="33" xr:uid="{00000000-0005-0000-0000-000086030000}"/>
    <cellStyle name="7_17236155522630_formatter" xfId="34" xr:uid="{00000000-0005-0000-0000-000066030000}"/>
    <cellStyle name="7_17236155522630_style" xfId="33" xr:uid="{00000000-0005-0000-0000-000065030000}"/>
    <cellStyle name="7_17236155522646_formatter" xfId="34" xr:uid="{00000000-0005-0000-0000-0000B9030000}"/>
    <cellStyle name="7_17236155522646_style" xfId="33" xr:uid="{00000000-0005-0000-0000-0000B8030000}"/>
    <cellStyle name="7_17236175638982_formatter" xfId="25" xr:uid="{00000000-0005-0000-0000-000001040000}"/>
    <cellStyle name="7_17236175638982_style" xfId="33" xr:uid="{00000000-0005-0000-0000-000000040000}"/>
    <cellStyle name="7_172362017196_formatter" xfId="36" xr:uid="{00000000-0005-0000-0000-000069030000}"/>
    <cellStyle name="7_172362017196_style" xfId="35" xr:uid="{00000000-0005-0000-0000-000068030000}"/>
    <cellStyle name="7_1723620217114_formatter" xfId="38" xr:uid="{00000000-0005-0000-0000-00006B030000}"/>
    <cellStyle name="7_1723620217114_style" xfId="37" xr:uid="{00000000-0005-0000-0000-00006A030000}"/>
    <cellStyle name="7_1723620230666_formatter" xfId="38" xr:uid="{00000000-0005-0000-0000-000077030000}"/>
    <cellStyle name="7_1723620230666_style" xfId="37" xr:uid="{00000000-0005-0000-0000-000076030000}"/>
    <cellStyle name="7_1723620245383_formatter" xfId="25" xr:uid="{00000000-0005-0000-0000-00007B030000}"/>
    <cellStyle name="7_1723620245383_style" xfId="30" xr:uid="{00000000-0005-0000-0000-00007A030000}"/>
    <cellStyle name="7_1723620245389_formatter" xfId="40" xr:uid="{00000000-0005-0000-0000-00007D030000}"/>
    <cellStyle name="7_1723620245389_style" xfId="30" xr:uid="{00000000-0005-0000-0000-00007C030000}"/>
    <cellStyle name="7_1723620245396_formatter" xfId="25" xr:uid="{00000000-0005-0000-0000-00007F030000}"/>
    <cellStyle name="7_1723620245396_style" xfId="30" xr:uid="{00000000-0005-0000-0000-00007E030000}"/>
    <cellStyle name="7_1723620245402_formatter" xfId="25" xr:uid="{00000000-0005-0000-0000-000081030000}"/>
    <cellStyle name="7_1723620245402_style" xfId="30" xr:uid="{00000000-0005-0000-0000-000080030000}"/>
    <cellStyle name="7_1723620245408_formatter" xfId="25" xr:uid="{00000000-0005-0000-0000-000083030000}"/>
    <cellStyle name="7_1723620245408_style" xfId="30" xr:uid="{00000000-0005-0000-0000-000082030000}"/>
    <cellStyle name="7_1723620245414_formatter" xfId="25" xr:uid="{00000000-0005-0000-0000-000085030000}"/>
    <cellStyle name="7_1723620245414_style" xfId="30" xr:uid="{00000000-0005-0000-0000-000084030000}"/>
    <cellStyle name="7_172362024773_formatter" xfId="39" xr:uid="{00000000-0005-0000-0000-00006D030000}"/>
    <cellStyle name="7_172362024773_style" xfId="30" xr:uid="{00000000-0005-0000-0000-00006C030000}"/>
    <cellStyle name="7_172362024780_formatter" xfId="25" xr:uid="{00000000-0005-0000-0000-00006F030000}"/>
    <cellStyle name="7_172362024780_style" xfId="30" xr:uid="{00000000-0005-0000-0000-00006E030000}"/>
    <cellStyle name="7_172362024786_formatter" xfId="25" xr:uid="{00000000-0005-0000-0000-000071030000}"/>
    <cellStyle name="7_172362024786_style" xfId="30" xr:uid="{00000000-0005-0000-0000-000070030000}"/>
    <cellStyle name="7_172362024792_formatter" xfId="25" xr:uid="{00000000-0005-0000-0000-000073030000}"/>
    <cellStyle name="7_172362024792_style" xfId="30" xr:uid="{00000000-0005-0000-0000-000072030000}"/>
    <cellStyle name="7_172362024799_formatter" xfId="25" xr:uid="{00000000-0005-0000-0000-000075030000}"/>
    <cellStyle name="7_172362024799_style" xfId="30" xr:uid="{00000000-0005-0000-0000-000074030000}"/>
    <cellStyle name="7_172362024805_formatter" xfId="39" xr:uid="{00000000-0005-0000-0000-000079030000}"/>
    <cellStyle name="7_172362024805_style" xfId="30" xr:uid="{00000000-0005-0000-0000-000078030000}"/>
    <cellStyle name="7_1723620257905_formatter" xfId="36" xr:uid="{00000000-0005-0000-0000-000089030000}"/>
    <cellStyle name="7_1723620257905_style" xfId="35" xr:uid="{00000000-0005-0000-0000-000088030000}"/>
    <cellStyle name="7_1723620325241_formatter" xfId="25" xr:uid="{00000000-0005-0000-0000-00008D030000}"/>
    <cellStyle name="7_1723620325241_style" xfId="30" xr:uid="{00000000-0005-0000-0000-00008C030000}"/>
    <cellStyle name="7_1723620325248_formatter" xfId="25" xr:uid="{00000000-0005-0000-0000-00008F030000}"/>
    <cellStyle name="7_1723620325248_style" xfId="30" xr:uid="{00000000-0005-0000-0000-00008E030000}"/>
    <cellStyle name="7_1723620325256_formatter" xfId="39" xr:uid="{00000000-0005-0000-0000-000091030000}"/>
    <cellStyle name="7_1723620325256_style" xfId="30" xr:uid="{00000000-0005-0000-0000-000090030000}"/>
    <cellStyle name="7_1723620325262_formatter" xfId="39" xr:uid="{00000000-0005-0000-0000-000093030000}"/>
    <cellStyle name="7_1723620325262_style" xfId="30" xr:uid="{00000000-0005-0000-0000-000092030000}"/>
    <cellStyle name="7_1723620325268_formatter" xfId="25" xr:uid="{00000000-0005-0000-0000-000095030000}"/>
    <cellStyle name="7_1723620325268_style" xfId="30" xr:uid="{00000000-0005-0000-0000-000094030000}"/>
    <cellStyle name="7_1723620325275_formatter" xfId="39" xr:uid="{00000000-0005-0000-0000-000097030000}"/>
    <cellStyle name="7_1723620325275_style" xfId="30" xr:uid="{00000000-0005-0000-0000-000096030000}"/>
    <cellStyle name="7_1723620325281_formatter" xfId="39" xr:uid="{00000000-0005-0000-0000-000099030000}"/>
    <cellStyle name="7_1723620325281_style" xfId="30" xr:uid="{00000000-0005-0000-0000-000098030000}"/>
    <cellStyle name="7_1723620325287_formatter" xfId="25" xr:uid="{00000000-0005-0000-0000-00009B030000}"/>
    <cellStyle name="7_1723620325287_style" xfId="30" xr:uid="{00000000-0005-0000-0000-00009A030000}"/>
    <cellStyle name="7_1723620325293_formatter" xfId="41" xr:uid="{00000000-0005-0000-0000-00009D030000}"/>
    <cellStyle name="7_1723620325293_style" xfId="30" xr:uid="{00000000-0005-0000-0000-00009C030000}"/>
    <cellStyle name="7_1723620335169_formatter" xfId="38" xr:uid="{00000000-0005-0000-0000-00009F030000}"/>
    <cellStyle name="7_1723620335169_style" xfId="37" xr:uid="{00000000-0005-0000-0000-00009E030000}"/>
    <cellStyle name="7_1723620345859_formatter" xfId="25" xr:uid="{00000000-0005-0000-0000-0000A1030000}"/>
    <cellStyle name="7_1723620345859_style" xfId="30" xr:uid="{00000000-0005-0000-0000-0000A0030000}"/>
    <cellStyle name="7_1723620345865_formatter" xfId="25" xr:uid="{00000000-0005-0000-0000-0000A3030000}"/>
    <cellStyle name="7_1723620345865_style" xfId="30" xr:uid="{00000000-0005-0000-0000-0000A2030000}"/>
    <cellStyle name="7_1723620345872_formatter" xfId="39" xr:uid="{00000000-0005-0000-0000-0000A5030000}"/>
    <cellStyle name="7_1723620345872_style" xfId="30" xr:uid="{00000000-0005-0000-0000-0000A4030000}"/>
    <cellStyle name="7_1723620345878_formatter" xfId="39" xr:uid="{00000000-0005-0000-0000-0000A7030000}"/>
    <cellStyle name="7_1723620345878_style" xfId="30" xr:uid="{00000000-0005-0000-0000-0000A6030000}"/>
    <cellStyle name="7_1723620345884_formatter" xfId="25" xr:uid="{00000000-0005-0000-0000-0000A9030000}"/>
    <cellStyle name="7_1723620345884_style" xfId="30" xr:uid="{00000000-0005-0000-0000-0000A8030000}"/>
    <cellStyle name="7_1723620345890_formatter" xfId="39" xr:uid="{00000000-0005-0000-0000-0000AB030000}"/>
    <cellStyle name="7_1723620345890_style" xfId="30" xr:uid="{00000000-0005-0000-0000-0000AA030000}"/>
    <cellStyle name="7_1723620345896_formatter" xfId="39" xr:uid="{00000000-0005-0000-0000-0000AD030000}"/>
    <cellStyle name="7_1723620345896_style" xfId="30" xr:uid="{00000000-0005-0000-0000-0000AC030000}"/>
    <cellStyle name="7_1723620345902_formatter" xfId="25" xr:uid="{00000000-0005-0000-0000-0000AF030000}"/>
    <cellStyle name="7_1723620345902_style" xfId="30" xr:uid="{00000000-0005-0000-0000-0000AE030000}"/>
    <cellStyle name="7_1723620345908_formatter" xfId="41" xr:uid="{00000000-0005-0000-0000-0000B1030000}"/>
    <cellStyle name="7_1723620345908_style" xfId="30" xr:uid="{00000000-0005-0000-0000-0000B0030000}"/>
    <cellStyle name="7_1723620345914_formatter" xfId="25" xr:uid="{00000000-0005-0000-0000-0000B3030000}"/>
    <cellStyle name="7_1723620345914_style" xfId="30" xr:uid="{00000000-0005-0000-0000-0000B2030000}"/>
    <cellStyle name="7_1723620345920_formatter" xfId="25" xr:uid="{00000000-0005-0000-0000-0000B5030000}"/>
    <cellStyle name="7_1723620345920_style" xfId="30" xr:uid="{00000000-0005-0000-0000-0000B4030000}"/>
    <cellStyle name="7_1723620345926_formatter" xfId="25" xr:uid="{00000000-0005-0000-0000-0000B7030000}"/>
    <cellStyle name="7_1723620345926_style" xfId="30" xr:uid="{00000000-0005-0000-0000-0000B6030000}"/>
    <cellStyle name="7_17236203825_formatter" xfId="38" xr:uid="{00000000-0005-0000-0000-00008B030000}"/>
    <cellStyle name="7_17236203825_style" xfId="37" xr:uid="{00000000-0005-0000-0000-00008A030000}"/>
    <cellStyle name="7_172362042729_formatter" xfId="36" xr:uid="{00000000-0005-0000-0000-0000BB030000}"/>
    <cellStyle name="7_172362042729_style" xfId="35" xr:uid="{00000000-0005-0000-0000-0000BA030000}"/>
    <cellStyle name="7_1723620428777_formatter" xfId="38" xr:uid="{00000000-0005-0000-0000-0000BD030000}"/>
    <cellStyle name="7_1723620428777_style" xfId="37" xr:uid="{00000000-0005-0000-0000-0000BC030000}"/>
    <cellStyle name="7_1723620519321_formatter" xfId="25" xr:uid="{00000000-0005-0000-0000-0000C0030000}"/>
    <cellStyle name="7_1723620519321_restatement" xfId="42" xr:uid="{00000000-0005-0000-0000-0000BF030000}"/>
    <cellStyle name="7_1723620519321_style" xfId="33" xr:uid="{00000000-0005-0000-0000-0000BE030000}"/>
    <cellStyle name="7_1723620519329_formatter" xfId="39" xr:uid="{00000000-0005-0000-0000-0000C2030000}"/>
    <cellStyle name="7_1723620519329_style" xfId="33" xr:uid="{00000000-0005-0000-0000-0000C1030000}"/>
    <cellStyle name="7_1723620519336_formatter" xfId="25" xr:uid="{00000000-0005-0000-0000-0000C4030000}"/>
    <cellStyle name="7_1723620519336_style" xfId="33" xr:uid="{00000000-0005-0000-0000-0000C3030000}"/>
    <cellStyle name="7_1723620519342_formatter" xfId="43" xr:uid="{00000000-0005-0000-0000-0000C6030000}"/>
    <cellStyle name="7_1723620519342_style" xfId="33" xr:uid="{00000000-0005-0000-0000-0000C5030000}"/>
    <cellStyle name="7_1723620519348_formatter" xfId="25" xr:uid="{00000000-0005-0000-0000-0000C9030000}"/>
    <cellStyle name="7_1723620519348_restatement" xfId="42" xr:uid="{00000000-0005-0000-0000-0000C8030000}"/>
    <cellStyle name="7_1723620519348_style" xfId="33" xr:uid="{00000000-0005-0000-0000-0000C7030000}"/>
    <cellStyle name="7_1723620520746_formatter" xfId="25" xr:uid="{00000000-0005-0000-0000-0000CE030000}"/>
    <cellStyle name="7_1723620520746_restatement" xfId="42" xr:uid="{00000000-0005-0000-0000-0000CD030000}"/>
    <cellStyle name="7_1723620520746_style" xfId="33" xr:uid="{00000000-0005-0000-0000-0000CC030000}"/>
    <cellStyle name="7_1723620520752_formatter" xfId="39" xr:uid="{00000000-0005-0000-0000-0000D0030000}"/>
    <cellStyle name="7_1723620520752_style" xfId="33" xr:uid="{00000000-0005-0000-0000-0000CF030000}"/>
    <cellStyle name="7_1723620520758_formatter" xfId="25" xr:uid="{00000000-0005-0000-0000-0000D2030000}"/>
    <cellStyle name="7_1723620520758_style" xfId="33" xr:uid="{00000000-0005-0000-0000-0000D1030000}"/>
    <cellStyle name="7_1723620520764_formatter" xfId="43" xr:uid="{00000000-0005-0000-0000-0000D4030000}"/>
    <cellStyle name="7_1723620520764_style" xfId="33" xr:uid="{00000000-0005-0000-0000-0000D3030000}"/>
    <cellStyle name="7_1723620520770_formatter" xfId="25" xr:uid="{00000000-0005-0000-0000-0000D7030000}"/>
    <cellStyle name="7_1723620520770_restatement" xfId="42" xr:uid="{00000000-0005-0000-0000-0000D6030000}"/>
    <cellStyle name="7_1723620520770_style" xfId="33" xr:uid="{00000000-0005-0000-0000-0000D5030000}"/>
    <cellStyle name="7_1723620522359_formatter" xfId="25" xr:uid="{00000000-0005-0000-0000-0000DB030000}"/>
    <cellStyle name="7_1723620522359_style" xfId="33" xr:uid="{00000000-0005-0000-0000-0000DA030000}"/>
    <cellStyle name="7_1723620522366_formatter" xfId="39" xr:uid="{00000000-0005-0000-0000-0000DE030000}"/>
    <cellStyle name="7_1723620522366_restatement" xfId="44" xr:uid="{00000000-0005-0000-0000-0000DD030000}"/>
    <cellStyle name="7_1723620522366_style" xfId="33" xr:uid="{00000000-0005-0000-0000-0000DC030000}"/>
    <cellStyle name="7_1723620522372_formatter" xfId="25" xr:uid="{00000000-0005-0000-0000-0000E0030000}"/>
    <cellStyle name="7_1723620522372_style" xfId="33" xr:uid="{00000000-0005-0000-0000-0000DF030000}"/>
    <cellStyle name="7_1723620522379_formatter" xfId="43" xr:uid="{00000000-0005-0000-0000-0000E2030000}"/>
    <cellStyle name="7_1723620522379_style" xfId="33" xr:uid="{00000000-0005-0000-0000-0000E1030000}"/>
    <cellStyle name="7_1723620522385_formatter" xfId="25" xr:uid="{00000000-0005-0000-0000-0000E4030000}"/>
    <cellStyle name="7_1723620522385_style" xfId="33" xr:uid="{00000000-0005-0000-0000-0000E3030000}"/>
    <cellStyle name="7_1723620523523_formatter" xfId="25" xr:uid="{00000000-0005-0000-0000-0000E8030000}"/>
    <cellStyle name="7_1723620523523_style" xfId="33" xr:uid="{00000000-0005-0000-0000-0000E7030000}"/>
    <cellStyle name="7_1723620523529_formatter" xfId="39" xr:uid="{00000000-0005-0000-0000-0000EA030000}"/>
    <cellStyle name="7_1723620523529_style" xfId="33" xr:uid="{00000000-0005-0000-0000-0000E9030000}"/>
    <cellStyle name="7_1723620523535_formatter" xfId="25" xr:uid="{00000000-0005-0000-0000-0000EC030000}"/>
    <cellStyle name="7_1723620523535_style" xfId="33" xr:uid="{00000000-0005-0000-0000-0000EB030000}"/>
    <cellStyle name="7_1723620523541_formatter" xfId="43" xr:uid="{00000000-0005-0000-0000-0000EE030000}"/>
    <cellStyle name="7_1723620523541_style" xfId="33" xr:uid="{00000000-0005-0000-0000-0000ED030000}"/>
    <cellStyle name="7_1723620523547_formatter" xfId="25" xr:uid="{00000000-0005-0000-0000-0000F0030000}"/>
    <cellStyle name="7_1723620523547_style" xfId="33" xr:uid="{00000000-0005-0000-0000-0000EF030000}"/>
    <cellStyle name="7_1723620524951_formatter" xfId="25" xr:uid="{00000000-0005-0000-0000-0000F4030000}"/>
    <cellStyle name="7_1723620524951_style" xfId="33" xr:uid="{00000000-0005-0000-0000-0000F3030000}"/>
    <cellStyle name="7_1723620524957_formatter" xfId="39" xr:uid="{00000000-0005-0000-0000-0000F6030000}"/>
    <cellStyle name="7_1723620524957_style" xfId="33" xr:uid="{00000000-0005-0000-0000-0000F5030000}"/>
    <cellStyle name="7_1723620524963_formatter" xfId="25" xr:uid="{00000000-0005-0000-0000-0000F8030000}"/>
    <cellStyle name="7_1723620524963_style" xfId="33" xr:uid="{00000000-0005-0000-0000-0000F7030000}"/>
    <cellStyle name="7_1723620524969_formatter" xfId="43" xr:uid="{00000000-0005-0000-0000-0000FB030000}"/>
    <cellStyle name="7_1723620524969_restatement" xfId="45" xr:uid="{00000000-0005-0000-0000-0000FA030000}"/>
    <cellStyle name="7_1723620524969_style" xfId="33" xr:uid="{00000000-0005-0000-0000-0000F9030000}"/>
    <cellStyle name="7_1723620524975_formatter" xfId="25" xr:uid="{00000000-0005-0000-0000-0000FD030000}"/>
    <cellStyle name="7_1723620524975_style" xfId="33" xr:uid="{00000000-0005-0000-0000-0000FC030000}"/>
    <cellStyle name="7_1723620542587_formatter" xfId="39" xr:uid="{00000000-0005-0000-0000-000003040000}"/>
    <cellStyle name="7_1723620542587_style" xfId="33" xr:uid="{00000000-0005-0000-0000-000002040000}"/>
    <cellStyle name="7_1723620542593_formatter" xfId="25" xr:uid="{00000000-0005-0000-0000-000005040000}"/>
    <cellStyle name="7_1723620542593_style" xfId="33" xr:uid="{00000000-0005-0000-0000-000004040000}"/>
    <cellStyle name="7_1723620542599_formatter" xfId="43" xr:uid="{00000000-0005-0000-0000-000008040000}"/>
    <cellStyle name="7_1723620542599_restatement" xfId="45" xr:uid="{00000000-0005-0000-0000-000007040000}"/>
    <cellStyle name="7_1723620542599_style" xfId="33" xr:uid="{00000000-0005-0000-0000-000006040000}"/>
    <cellStyle name="7_1723620542606_formatter" xfId="25" xr:uid="{00000000-0005-0000-0000-00000A040000}"/>
    <cellStyle name="7_1723620542606_style" xfId="33" xr:uid="{00000000-0005-0000-0000-000009040000}"/>
    <cellStyle name="7_1723620559290_formatter" xfId="38" xr:uid="{00000000-0005-0000-0000-0000CB030000}"/>
    <cellStyle name="7_1723620559290_style" xfId="37" xr:uid="{00000000-0005-0000-0000-0000CA030000}"/>
    <cellStyle name="7_1723620616928_formatter" xfId="38" xr:uid="{00000000-0005-0000-0000-0000E6030000}"/>
    <cellStyle name="7_1723620616928_style" xfId="37" xr:uid="{00000000-0005-0000-0000-0000E5030000}"/>
    <cellStyle name="7_1723620626849_formatter" xfId="38" xr:uid="{00000000-0005-0000-0000-0000F2030000}"/>
    <cellStyle name="7_1723620626849_style" xfId="37" xr:uid="{00000000-0005-0000-0000-0000F1030000}"/>
    <cellStyle name="7_172362063949_formatter" xfId="38" xr:uid="{00000000-0005-0000-0000-0000FF030000}"/>
    <cellStyle name="7_172362063949_style" xfId="37" xr:uid="{00000000-0005-0000-0000-0000FE030000}"/>
    <cellStyle name="7_172362068456_formatter" xfId="38" xr:uid="{00000000-0005-0000-0000-0000D9030000}"/>
    <cellStyle name="7_172362068456_style" xfId="37" xr:uid="{00000000-0005-0000-0000-0000D8030000}"/>
    <cellStyle name="7_3085_hidden" xfId="17" xr:uid="{00000000-0005-0000-0000-00000B040000}"/>
    <cellStyle name="7_3086_hidden" xfId="17" xr:uid="{00000000-0005-0000-0000-00000C040000}"/>
    <cellStyle name="7_3087_hidden" xfId="17" xr:uid="{00000000-0005-0000-0000-00000D040000}"/>
    <cellStyle name="7_3088_hidden" xfId="17" xr:uid="{00000000-0005-0000-0000-00000E040000}"/>
    <cellStyle name="7_Element ID_formatter" xfId="20" xr:uid="{00000000-0005-0000-0000-000097020000}"/>
    <cellStyle name="7_Element ID_style" xfId="23" xr:uid="{00000000-0005-0000-0000-000096020000}"/>
    <cellStyle name="abstractRow" xfId="1" xr:uid="{00000000-0005-0000-0000-000001000000}"/>
    <cellStyle name="abstractValidationRowStyle" xfId="2" xr:uid="{00000000-0005-0000-0000-000002000000}"/>
    <cellStyle name="boldFont" xfId="3" xr:uid="{00000000-0005-0000-0000-000003000000}"/>
    <cellStyle name="defaultrowstyle" xfId="13" xr:uid="{00000000-0005-0000-0000-00006A000000}"/>
    <cellStyle name="formatter_0" xfId="10" xr:uid="{00000000-0005-0000-0000-00000B000000}"/>
    <cellStyle name="INVALID_GLOBALELEMENT" xfId="9" xr:uid="{00000000-0005-0000-0000-00000A000000}"/>
    <cellStyle name="Normal" xfId="0" builtinId="0"/>
    <cellStyle name="normalCellStyle" xfId="8" xr:uid="{00000000-0005-0000-0000-000008000000}"/>
    <cellStyle name="normalRowStyle" xfId="6" xr:uid="{00000000-0005-0000-0000-000006000000}"/>
    <cellStyle name="percentageRowStyle" xfId="7" xr:uid="{00000000-0005-0000-0000-000007000000}"/>
    <cellStyle name="valiationRowStyle" xfId="5" xr:uid="{00000000-0005-0000-0000-000005000000}"/>
    <cellStyle name="YTDLightGrayStyle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ripleycorp.sharepoint.com/sites/InvestorRelations/Documentos%20compartidos/IR/Publicaci&#243;n%20de%20Resultados/2024/4T24/2.%20Contabilidad/Master_Corp_12.2024.xlsx" TargetMode="External"/><Relationship Id="rId1" Type="http://schemas.openxmlformats.org/officeDocument/2006/relationships/externalLinkPath" Target="/sites/InvestorRelations/Documentos%20compartidos/IR/Publicaci&#243;n%20de%20Resultados/2024/4T24/2.%20Contabilidad/Master_Corp_12.2024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ripleycorp.sharepoint.com/sites/InvestorRelations/Documentos%20compartidos/IR/Publicaci&#243;n%20de%20Resultados/2024/4T24/4.%20Base%20de%20Datos/1.%20Tablas%20de%20Construcci&#243;n/Tablas%20construcci&#243;n%20Reporte%20de%20Resultados%204T24.xlsx" TargetMode="External"/><Relationship Id="rId1" Type="http://schemas.openxmlformats.org/officeDocument/2006/relationships/externalLinkPath" Target="/sites/InvestorRelations/Documentos%20compartidos/IR/Publicaci&#243;n%20de%20Resultados/2024/4T24/4.%20Base%20de%20Datos/1.%20Tablas%20de%20Construcci&#243;n/Tablas%20construcci&#243;n%20Reporte%20de%20Resultados%204T24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ripleycorp.sharepoint.com/sites/InvestorRelations/Documentos%20compartidos/IR/Publicaci&#243;n%20de%20Resultados/2024/4T24/3.%20Respaldos/5.%20Mall%20Aventura/KPI%20MA%204Q_2024%20-%20valores.xlsx" TargetMode="External"/><Relationship Id="rId1" Type="http://schemas.openxmlformats.org/officeDocument/2006/relationships/externalLinkPath" Target="/sites/InvestorRelations/Documentos%20compartidos/IR/Publicaci&#243;n%20de%20Resultados/2024/4T24/3.%20Respaldos/5.%20Mall%20Aventura/KPI%20MA%204Q_2024%20-%20valo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tivo (new)"/>
      <sheetName val="Pasivo (new)"/>
      <sheetName val="Result1 (New)"/>
      <sheetName val="Result2 (New)"/>
      <sheetName val="Patrimonio(New)"/>
      <sheetName val="Flujo Directo"/>
      <sheetName val="N1"/>
      <sheetName val="N.4.1"/>
      <sheetName val="N4c"/>
      <sheetName val="N4e"/>
      <sheetName val="N4l"/>
      <sheetName val="N.5.ah.I1"/>
      <sheetName val="N4j"/>
      <sheetName val="N.5.ah.I2"/>
      <sheetName val="N.5. aj"/>
      <sheetName val="N5c"/>
      <sheetName val="N5cBcoCh"/>
      <sheetName val="N5cBcoCh (2)"/>
      <sheetName val="N5cBcoCh_"/>
      <sheetName val="N5cBcoCol"/>
      <sheetName val="N5cBcoCh__"/>
      <sheetName val="N5cBcoP"/>
      <sheetName val="N5.2b"/>
      <sheetName val="N5.2c"/>
      <sheetName val="N5.2e"/>
      <sheetName val="N7"/>
      <sheetName val="N8"/>
      <sheetName val="N8a"/>
      <sheetName val="N8b"/>
      <sheetName val="N9"/>
      <sheetName val="N10.1a"/>
      <sheetName val="N10.1a_"/>
      <sheetName val="N10.1a___"/>
      <sheetName val="N10.2.a"/>
      <sheetName val="N10.2a_"/>
      <sheetName val="N10.2b__"/>
      <sheetName val="N10.3.2"/>
      <sheetName val="N10.3."/>
      <sheetName val="N10.3.3"/>
      <sheetName val="N10.3.4"/>
      <sheetName val="N10.3.4e"/>
      <sheetName val="N10.3.5"/>
      <sheetName val="N10.3.4f"/>
      <sheetName val="N11a"/>
      <sheetName val="N11b"/>
      <sheetName val="N11c"/>
      <sheetName val="N11f"/>
      <sheetName val="N11g"/>
      <sheetName val="N12a"/>
      <sheetName val="N12b"/>
      <sheetName val="N13aGto.I"/>
      <sheetName val="N13de"/>
      <sheetName val="N13f"/>
      <sheetName val="N13f_"/>
      <sheetName val="N13c"/>
      <sheetName val="N13b%I"/>
      <sheetName val="N14"/>
      <sheetName val="N15"/>
      <sheetName val="N15b"/>
      <sheetName val="N16a"/>
      <sheetName val="N16b"/>
      <sheetName val="NuevoN16c"/>
      <sheetName val="N16d"/>
      <sheetName val="N16e"/>
      <sheetName val="N16d XBRL"/>
      <sheetName val="N16e XBRL"/>
      <sheetName val="N16g XBRL"/>
      <sheetName val="N17"/>
      <sheetName val="N18"/>
      <sheetName val="N18b"/>
      <sheetName val="N18d"/>
      <sheetName val="N18iv"/>
      <sheetName val="N18iv."/>
      <sheetName val="N18vi"/>
      <sheetName val="N18dii"/>
      <sheetName val="N19aDDU"/>
      <sheetName val="movimientos DDU"/>
      <sheetName val="N19c DDU"/>
      <sheetName val="N17eiv DDU"/>
      <sheetName val="N18v"/>
      <sheetName val="N19"/>
      <sheetName val="N19b"/>
      <sheetName val="N19cii"/>
      <sheetName val="N19g"/>
      <sheetName val="N19i"/>
      <sheetName val="N19j"/>
      <sheetName val="N19a"/>
      <sheetName val="N20"/>
      <sheetName val="N20ai"/>
      <sheetName val="N20aii"/>
      <sheetName val="N20c"/>
      <sheetName val="N20b"/>
      <sheetName val="N20di"/>
      <sheetName val="N20dii"/>
      <sheetName val="N20e"/>
      <sheetName val="N20f"/>
      <sheetName val="22 pasivos arrend"/>
      <sheetName val="Resu.Aj NIIF16 no Bancario CORP"/>
      <sheetName val="N23"/>
      <sheetName val="N23b"/>
      <sheetName val="N23c"/>
      <sheetName val="N24"/>
      <sheetName val="N.24b"/>
      <sheetName val="N25"/>
      <sheetName val="N26"/>
      <sheetName val="N26a"/>
      <sheetName val="N26b"/>
      <sheetName val="N26c"/>
      <sheetName val="N27"/>
      <sheetName val="N27a"/>
      <sheetName val="N27c"/>
      <sheetName val="N27e"/>
      <sheetName val="N27f"/>
      <sheetName val="N27fii"/>
      <sheetName val="N27g"/>
      <sheetName val="N25h"/>
      <sheetName val="N25a (New)a"/>
      <sheetName val="N28a"/>
      <sheetName val="N28b"/>
      <sheetName val="N28c"/>
      <sheetName val="N28d"/>
      <sheetName val="N28e"/>
      <sheetName val="N29"/>
      <sheetName val="N30"/>
      <sheetName val="N31"/>
      <sheetName val="N32"/>
      <sheetName val="N33"/>
      <sheetName val="N34"/>
      <sheetName val="N35"/>
      <sheetName val="N36"/>
      <sheetName val="N37"/>
      <sheetName val="N38"/>
      <sheetName val="N38a"/>
      <sheetName val="N37a."/>
      <sheetName val="N37b"/>
      <sheetName val="N38.1"/>
      <sheetName val="N39a"/>
      <sheetName val="N39b"/>
      <sheetName val="N.39a1,2"/>
      <sheetName val="N39c"/>
      <sheetName val="N39d"/>
      <sheetName val="N.39.c1,2"/>
      <sheetName val="N39i"/>
      <sheetName val="N39ii"/>
      <sheetName val="Niif8 Balance"/>
      <sheetName val="Niif8 Balance 2"/>
      <sheetName val="N39iii"/>
      <sheetName val="39iv"/>
      <sheetName val="Niif8 Resultado"/>
      <sheetName val="Niif8 Resultado2"/>
      <sheetName val="Normas"/>
      <sheetName val="M. ambiente"/>
      <sheetName val="Medio ambiente"/>
      <sheetName val="N17ev DDU"/>
    </sheetNames>
    <sheetDataSet>
      <sheetData sheetId="0">
        <row r="10">
          <cell r="C10">
            <v>271998384</v>
          </cell>
          <cell r="E10">
            <v>287432301</v>
          </cell>
        </row>
        <row r="11">
          <cell r="C11">
            <v>98211342</v>
          </cell>
          <cell r="E11">
            <v>80690839</v>
          </cell>
        </row>
        <row r="12">
          <cell r="C12">
            <v>26252053</v>
          </cell>
          <cell r="E12">
            <v>18285844</v>
          </cell>
        </row>
        <row r="13">
          <cell r="C13">
            <v>805923607</v>
          </cell>
          <cell r="E13">
            <v>772097972</v>
          </cell>
        </row>
        <row r="14">
          <cell r="C14">
            <v>49653</v>
          </cell>
          <cell r="E14">
            <v>49655</v>
          </cell>
        </row>
        <row r="15">
          <cell r="C15">
            <v>342818121</v>
          </cell>
          <cell r="E15">
            <v>310547978</v>
          </cell>
        </row>
        <row r="16">
          <cell r="C16">
            <v>32999288</v>
          </cell>
          <cell r="E16">
            <v>46236838</v>
          </cell>
        </row>
        <row r="23">
          <cell r="C23">
            <v>186987605</v>
          </cell>
          <cell r="E23">
            <v>158549031</v>
          </cell>
        </row>
        <row r="24">
          <cell r="C24">
            <v>12444887</v>
          </cell>
          <cell r="E24">
            <v>11370817</v>
          </cell>
        </row>
        <row r="25">
          <cell r="C25">
            <v>485168965</v>
          </cell>
          <cell r="E25">
            <v>431786298</v>
          </cell>
        </row>
        <row r="27">
          <cell r="C27">
            <v>151185255</v>
          </cell>
          <cell r="E27">
            <v>142821150</v>
          </cell>
        </row>
        <row r="28">
          <cell r="C28">
            <v>105380349</v>
          </cell>
          <cell r="E28">
            <v>100236892</v>
          </cell>
        </row>
        <row r="29">
          <cell r="C29">
            <v>29436859</v>
          </cell>
          <cell r="E29">
            <v>26368989</v>
          </cell>
        </row>
        <row r="30">
          <cell r="C30">
            <v>197481256</v>
          </cell>
          <cell r="E30">
            <v>199094996</v>
          </cell>
        </row>
        <row r="31">
          <cell r="C31">
            <v>313895651</v>
          </cell>
          <cell r="E31">
            <v>344947197</v>
          </cell>
        </row>
        <row r="32">
          <cell r="C32">
            <v>651355417</v>
          </cell>
          <cell r="E32">
            <v>577167297</v>
          </cell>
        </row>
        <row r="33">
          <cell r="C33">
            <v>232562793</v>
          </cell>
          <cell r="E33">
            <v>228591035</v>
          </cell>
        </row>
      </sheetData>
      <sheetData sheetId="1">
        <row r="10">
          <cell r="C10">
            <v>1228354649</v>
          </cell>
          <cell r="E10">
            <v>1225901322</v>
          </cell>
        </row>
        <row r="11">
          <cell r="C11">
            <v>50299936</v>
          </cell>
          <cell r="E11">
            <v>53477569</v>
          </cell>
        </row>
        <row r="12">
          <cell r="C12">
            <v>498503296</v>
          </cell>
          <cell r="E12">
            <v>454852383</v>
          </cell>
        </row>
        <row r="13">
          <cell r="C13">
            <v>14001201</v>
          </cell>
          <cell r="E13">
            <v>1770990</v>
          </cell>
        </row>
        <row r="14">
          <cell r="C14">
            <v>22668401</v>
          </cell>
          <cell r="E14">
            <v>33553352</v>
          </cell>
        </row>
        <row r="15">
          <cell r="C15">
            <v>4824292</v>
          </cell>
          <cell r="E15">
            <v>368477</v>
          </cell>
        </row>
        <row r="16">
          <cell r="C16">
            <v>19650683</v>
          </cell>
          <cell r="E16">
            <v>19739227</v>
          </cell>
        </row>
        <row r="17">
          <cell r="C17">
            <v>7394043</v>
          </cell>
          <cell r="E17">
            <v>7213081</v>
          </cell>
        </row>
        <row r="23">
          <cell r="C23">
            <v>448896738</v>
          </cell>
          <cell r="E23">
            <v>364356911</v>
          </cell>
        </row>
        <row r="24">
          <cell r="C24">
            <v>428228550</v>
          </cell>
          <cell r="E24">
            <v>473283805</v>
          </cell>
        </row>
        <row r="25">
          <cell r="C25">
            <v>254485</v>
          </cell>
          <cell r="E25">
            <v>164203</v>
          </cell>
        </row>
        <row r="26">
          <cell r="C26">
            <v>20191676</v>
          </cell>
          <cell r="E26">
            <v>21144976</v>
          </cell>
        </row>
        <row r="27">
          <cell r="C27">
            <v>20720887</v>
          </cell>
          <cell r="E27">
            <v>19427176</v>
          </cell>
        </row>
        <row r="28">
          <cell r="C28">
            <v>114025975</v>
          </cell>
          <cell r="E28">
            <v>98344686</v>
          </cell>
        </row>
        <row r="29">
          <cell r="C29">
            <v>9622630</v>
          </cell>
          <cell r="E29">
            <v>9940687</v>
          </cell>
        </row>
        <row r="30">
          <cell r="C30">
            <v>1652255</v>
          </cell>
          <cell r="E30">
            <v>1506135</v>
          </cell>
        </row>
        <row r="59">
          <cell r="C59">
            <v>1054861788</v>
          </cell>
          <cell r="E59">
            <v>951230149</v>
          </cell>
        </row>
      </sheetData>
      <sheetData sheetId="2"/>
      <sheetData sheetId="3"/>
      <sheetData sheetId="4"/>
      <sheetData sheetId="5">
        <row r="13">
          <cell r="C13">
            <v>2675969812</v>
          </cell>
          <cell r="E13">
            <v>2468713330</v>
          </cell>
        </row>
        <row r="19">
          <cell r="C19">
            <v>-2358480207</v>
          </cell>
          <cell r="E19">
            <v>-2101701462</v>
          </cell>
        </row>
        <row r="21">
          <cell r="C21">
            <v>-261619833</v>
          </cell>
          <cell r="E21">
            <v>-276681367</v>
          </cell>
        </row>
        <row r="27">
          <cell r="C27">
            <v>-16209831</v>
          </cell>
          <cell r="E27">
            <v>-20756167</v>
          </cell>
        </row>
        <row r="43">
          <cell r="C43">
            <v>63971</v>
          </cell>
          <cell r="E43">
            <v>40929</v>
          </cell>
        </row>
        <row r="44">
          <cell r="C44">
            <v>-11608131</v>
          </cell>
          <cell r="E44">
            <v>-18506936</v>
          </cell>
        </row>
        <row r="46">
          <cell r="C46">
            <v>-27439052</v>
          </cell>
          <cell r="E46">
            <v>-31485216</v>
          </cell>
        </row>
        <row r="47">
          <cell r="C47">
            <v>-5885980</v>
          </cell>
          <cell r="E47">
            <v>-7847270</v>
          </cell>
        </row>
        <row r="50">
          <cell r="C50">
            <v>14273987</v>
          </cell>
          <cell r="E50">
            <v>0</v>
          </cell>
        </row>
        <row r="51">
          <cell r="C51">
            <v>7681003</v>
          </cell>
          <cell r="E51">
            <v>9836318</v>
          </cell>
        </row>
        <row r="53">
          <cell r="C53">
            <v>18000000</v>
          </cell>
          <cell r="E53">
            <v>113254609</v>
          </cell>
        </row>
        <row r="64">
          <cell r="C64">
            <v>105816000</v>
          </cell>
          <cell r="E64">
            <v>0</v>
          </cell>
        </row>
        <row r="65">
          <cell r="C65">
            <v>225061762</v>
          </cell>
          <cell r="E65">
            <v>149009903</v>
          </cell>
        </row>
        <row r="70">
          <cell r="C70">
            <v>-251351531</v>
          </cell>
          <cell r="E70">
            <v>-184542893</v>
          </cell>
        </row>
        <row r="71">
          <cell r="C71">
            <v>-87002106</v>
          </cell>
          <cell r="E71">
            <v>-58653595</v>
          </cell>
        </row>
        <row r="75">
          <cell r="C75">
            <v>-55652966</v>
          </cell>
          <cell r="E75">
            <v>-45832722</v>
          </cell>
        </row>
        <row r="79">
          <cell r="C79">
            <v>-63128841</v>
          </cell>
          <cell r="E79">
            <v>-178740829</v>
          </cell>
        </row>
        <row r="82">
          <cell r="C82">
            <v>-28383102</v>
          </cell>
          <cell r="E82">
            <v>-43874061</v>
          </cell>
        </row>
        <row r="85">
          <cell r="C85">
            <v>12949185</v>
          </cell>
          <cell r="E85">
            <v>7168575</v>
          </cell>
        </row>
        <row r="87">
          <cell r="C87">
            <v>-15433917</v>
          </cell>
          <cell r="E87">
            <v>-36705486</v>
          </cell>
        </row>
        <row r="89">
          <cell r="C89">
            <v>287432301</v>
          </cell>
          <cell r="E89">
            <v>324137787</v>
          </cell>
        </row>
        <row r="93">
          <cell r="C93">
            <v>271998384</v>
          </cell>
          <cell r="E93">
            <v>287432301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>
        <row r="9">
          <cell r="B9">
            <v>93455789</v>
          </cell>
          <cell r="D9">
            <v>68981906</v>
          </cell>
          <cell r="F9">
            <v>3</v>
          </cell>
          <cell r="H9">
            <v>640673</v>
          </cell>
          <cell r="J9">
            <v>163078371</v>
          </cell>
          <cell r="L9">
            <v>48751348</v>
          </cell>
          <cell r="N9">
            <v>101180334</v>
          </cell>
          <cell r="P9">
            <v>9741444</v>
          </cell>
          <cell r="R9">
            <v>-1956200</v>
          </cell>
          <cell r="T9">
            <v>157716926</v>
          </cell>
          <cell r="AD9">
            <v>49414429</v>
          </cell>
          <cell r="AF9">
            <v>370209726</v>
          </cell>
        </row>
        <row r="10">
          <cell r="B10">
            <v>10762229</v>
          </cell>
          <cell r="D10">
            <v>5662846</v>
          </cell>
          <cell r="F10">
            <v>0</v>
          </cell>
          <cell r="H10">
            <v>80790</v>
          </cell>
          <cell r="J10">
            <v>16505865</v>
          </cell>
          <cell r="L10">
            <v>1691936</v>
          </cell>
          <cell r="N10">
            <v>2799041</v>
          </cell>
          <cell r="P10">
            <v>5224007</v>
          </cell>
          <cell r="R10">
            <v>0</v>
          </cell>
          <cell r="T10">
            <v>9714984</v>
          </cell>
          <cell r="AD10">
            <v>31204</v>
          </cell>
          <cell r="AF10">
            <v>26252053</v>
          </cell>
        </row>
        <row r="11">
          <cell r="B11">
            <v>18440620</v>
          </cell>
          <cell r="D11">
            <v>565711172</v>
          </cell>
          <cell r="F11">
            <v>192</v>
          </cell>
          <cell r="H11">
            <v>122324</v>
          </cell>
          <cell r="J11">
            <v>584274308</v>
          </cell>
          <cell r="L11">
            <v>7003040</v>
          </cell>
          <cell r="N11">
            <v>209927556</v>
          </cell>
          <cell r="P11">
            <v>23064199</v>
          </cell>
          <cell r="R11">
            <v>-18346631</v>
          </cell>
          <cell r="T11">
            <v>221648164</v>
          </cell>
          <cell r="AD11">
            <v>1135</v>
          </cell>
          <cell r="AF11">
            <v>805923607</v>
          </cell>
        </row>
        <row r="12">
          <cell r="B12">
            <v>49654</v>
          </cell>
          <cell r="D12">
            <v>239078</v>
          </cell>
          <cell r="F12">
            <v>0</v>
          </cell>
          <cell r="H12">
            <v>1321650</v>
          </cell>
          <cell r="J12">
            <v>1610382</v>
          </cell>
          <cell r="L12">
            <v>927706</v>
          </cell>
          <cell r="N12">
            <v>1285779</v>
          </cell>
          <cell r="P12">
            <v>446422</v>
          </cell>
          <cell r="R12">
            <v>18407456</v>
          </cell>
          <cell r="T12">
            <v>21067363</v>
          </cell>
          <cell r="AD12">
            <v>-22628092</v>
          </cell>
          <cell r="AF12">
            <v>49653</v>
          </cell>
        </row>
        <row r="13">
          <cell r="B13">
            <v>204468531</v>
          </cell>
          <cell r="F13">
            <v>0</v>
          </cell>
          <cell r="J13">
            <v>204468531</v>
          </cell>
          <cell r="L13">
            <v>138349590</v>
          </cell>
          <cell r="T13">
            <v>138349590</v>
          </cell>
          <cell r="AF13">
            <v>342818121</v>
          </cell>
        </row>
        <row r="14">
          <cell r="B14">
            <v>11627307</v>
          </cell>
          <cell r="D14">
            <v>5227487</v>
          </cell>
          <cell r="H14">
            <v>1137313</v>
          </cell>
          <cell r="J14">
            <v>17992107</v>
          </cell>
          <cell r="L14">
            <v>5419680</v>
          </cell>
          <cell r="N14">
            <v>3602291</v>
          </cell>
          <cell r="P14">
            <v>0</v>
          </cell>
          <cell r="R14">
            <v>513363</v>
          </cell>
          <cell r="T14">
            <v>9535334</v>
          </cell>
          <cell r="AD14">
            <v>5471847</v>
          </cell>
          <cell r="AF14">
            <v>32999288</v>
          </cell>
        </row>
        <row r="19">
          <cell r="D19">
            <v>186969565</v>
          </cell>
          <cell r="F19">
            <v>0</v>
          </cell>
          <cell r="H19">
            <v>92592109</v>
          </cell>
          <cell r="J19">
            <v>279561674</v>
          </cell>
          <cell r="L19">
            <v>0</v>
          </cell>
          <cell r="N19">
            <v>18040</v>
          </cell>
          <cell r="R19">
            <v>0</v>
          </cell>
          <cell r="T19">
            <v>18040</v>
          </cell>
          <cell r="AD19">
            <v>-92592109</v>
          </cell>
          <cell r="AF19">
            <v>186987605</v>
          </cell>
        </row>
        <row r="20">
          <cell r="B20">
            <v>2506852</v>
          </cell>
          <cell r="D20">
            <v>775604</v>
          </cell>
          <cell r="F20">
            <v>0</v>
          </cell>
          <cell r="H20">
            <v>53901</v>
          </cell>
          <cell r="J20">
            <v>3336357</v>
          </cell>
          <cell r="N20">
            <v>0</v>
          </cell>
          <cell r="P20">
            <v>9108530</v>
          </cell>
          <cell r="T20">
            <v>9108530</v>
          </cell>
          <cell r="AD20">
            <v>0</v>
          </cell>
          <cell r="AF20">
            <v>12444887</v>
          </cell>
        </row>
        <row r="21">
          <cell r="B21">
            <v>3287532</v>
          </cell>
          <cell r="D21">
            <v>352182744</v>
          </cell>
          <cell r="H21">
            <v>21416</v>
          </cell>
          <cell r="J21">
            <v>355491692</v>
          </cell>
          <cell r="L21">
            <v>293550</v>
          </cell>
          <cell r="N21">
            <v>129304640</v>
          </cell>
          <cell r="P21">
            <v>79081</v>
          </cell>
          <cell r="T21">
            <v>129677271</v>
          </cell>
          <cell r="AD21">
            <v>2</v>
          </cell>
          <cell r="AF21">
            <v>485168965</v>
          </cell>
        </row>
        <row r="22">
          <cell r="F22">
            <v>0</v>
          </cell>
          <cell r="H22">
            <v>271233222</v>
          </cell>
          <cell r="J22">
            <v>271233222</v>
          </cell>
          <cell r="R22">
            <v>0</v>
          </cell>
          <cell r="AD22">
            <v>-271233222</v>
          </cell>
        </row>
        <row r="23">
          <cell r="F23">
            <v>151185254</v>
          </cell>
          <cell r="J23">
            <v>151185254</v>
          </cell>
          <cell r="AD23">
            <v>1</v>
          </cell>
          <cell r="AF23">
            <v>151185255</v>
          </cell>
        </row>
        <row r="24">
          <cell r="B24">
            <v>19338821</v>
          </cell>
          <cell r="D24">
            <v>52235579</v>
          </cell>
          <cell r="J24">
            <v>71574400</v>
          </cell>
          <cell r="L24">
            <v>4154881</v>
          </cell>
          <cell r="N24">
            <v>14799494</v>
          </cell>
          <cell r="P24">
            <v>564974</v>
          </cell>
          <cell r="R24">
            <v>14286601</v>
          </cell>
          <cell r="T24">
            <v>33805950</v>
          </cell>
          <cell r="AD24">
            <v>-1</v>
          </cell>
          <cell r="AF24">
            <v>105380349</v>
          </cell>
        </row>
        <row r="25">
          <cell r="B25">
            <v>92318583</v>
          </cell>
          <cell r="D25">
            <v>3787851</v>
          </cell>
          <cell r="F25">
            <v>35289687</v>
          </cell>
          <cell r="H25">
            <v>12390981</v>
          </cell>
          <cell r="J25">
            <v>143787102</v>
          </cell>
          <cell r="L25">
            <v>86624131</v>
          </cell>
          <cell r="N25">
            <v>1805626</v>
          </cell>
          <cell r="P25">
            <v>646056674</v>
          </cell>
          <cell r="R25">
            <v>0</v>
          </cell>
          <cell r="T25">
            <v>734486431</v>
          </cell>
          <cell r="AD25">
            <v>-1</v>
          </cell>
          <cell r="AF25">
            <v>878273532</v>
          </cell>
        </row>
        <row r="26">
          <cell r="B26">
            <v>188572923</v>
          </cell>
          <cell r="D26">
            <v>2267856</v>
          </cell>
          <cell r="H26">
            <v>-44597</v>
          </cell>
          <cell r="J26">
            <v>190796182</v>
          </cell>
          <cell r="L26">
            <v>88597479</v>
          </cell>
          <cell r="N26">
            <v>0</v>
          </cell>
          <cell r="P26">
            <v>52031545</v>
          </cell>
          <cell r="R26">
            <v>-17529555</v>
          </cell>
          <cell r="T26">
            <v>123099469</v>
          </cell>
          <cell r="AD26">
            <v>0</v>
          </cell>
          <cell r="AF26">
            <v>313895651</v>
          </cell>
        </row>
        <row r="27">
          <cell r="B27">
            <v>116098515</v>
          </cell>
          <cell r="D27">
            <v>37788116</v>
          </cell>
          <cell r="F27">
            <v>357059</v>
          </cell>
          <cell r="H27">
            <v>7262697</v>
          </cell>
          <cell r="J27">
            <v>161506387</v>
          </cell>
          <cell r="L27">
            <v>33903208</v>
          </cell>
          <cell r="N27">
            <v>16780191</v>
          </cell>
          <cell r="P27">
            <v>211469</v>
          </cell>
          <cell r="R27">
            <v>2471740</v>
          </cell>
          <cell r="T27">
            <v>53366608</v>
          </cell>
          <cell r="AD27">
            <v>17689798</v>
          </cell>
          <cell r="AF27">
            <v>232562793</v>
          </cell>
        </row>
        <row r="33">
          <cell r="B33">
            <v>2951656</v>
          </cell>
          <cell r="D33">
            <v>805437875</v>
          </cell>
          <cell r="H33">
            <v>13596812</v>
          </cell>
          <cell r="J33">
            <v>821986343</v>
          </cell>
          <cell r="L33">
            <v>74525</v>
          </cell>
          <cell r="N33">
            <v>317068159</v>
          </cell>
          <cell r="P33">
            <v>4172658</v>
          </cell>
          <cell r="R33">
            <v>-3209553</v>
          </cell>
          <cell r="T33">
            <v>318105789</v>
          </cell>
          <cell r="AD33">
            <v>88262517</v>
          </cell>
          <cell r="AF33">
            <v>1228354649</v>
          </cell>
        </row>
        <row r="34">
          <cell r="B34">
            <v>25265481</v>
          </cell>
          <cell r="D34">
            <v>1499507</v>
          </cell>
          <cell r="H34">
            <v>0</v>
          </cell>
          <cell r="J34">
            <v>26764988</v>
          </cell>
          <cell r="L34">
            <v>7760980</v>
          </cell>
          <cell r="N34">
            <v>0</v>
          </cell>
          <cell r="P34">
            <v>15697924</v>
          </cell>
          <cell r="R34">
            <v>76044</v>
          </cell>
          <cell r="T34">
            <v>23534948</v>
          </cell>
          <cell r="AF34">
            <v>50299936</v>
          </cell>
        </row>
        <row r="35">
          <cell r="B35">
            <v>260995415</v>
          </cell>
          <cell r="D35">
            <v>79049156</v>
          </cell>
          <cell r="F35">
            <v>261</v>
          </cell>
          <cell r="H35">
            <v>1029566</v>
          </cell>
          <cell r="J35">
            <v>341074398</v>
          </cell>
          <cell r="L35">
            <v>136899671</v>
          </cell>
          <cell r="N35">
            <v>10834308</v>
          </cell>
          <cell r="P35">
            <v>7898312</v>
          </cell>
          <cell r="R35">
            <v>25643</v>
          </cell>
          <cell r="T35">
            <v>155657934</v>
          </cell>
          <cell r="AD35">
            <v>1770964</v>
          </cell>
          <cell r="AF35">
            <v>498503296</v>
          </cell>
        </row>
        <row r="36">
          <cell r="B36">
            <v>1889518</v>
          </cell>
          <cell r="D36">
            <v>27454486</v>
          </cell>
          <cell r="F36">
            <v>192</v>
          </cell>
          <cell r="H36">
            <v>-26659334</v>
          </cell>
          <cell r="J36">
            <v>2684862</v>
          </cell>
          <cell r="L36">
            <v>4298990</v>
          </cell>
          <cell r="N36">
            <v>1346943</v>
          </cell>
          <cell r="P36">
            <v>51203</v>
          </cell>
          <cell r="R36">
            <v>-4136322</v>
          </cell>
          <cell r="T36">
            <v>1560814</v>
          </cell>
          <cell r="AD36">
            <v>9755525</v>
          </cell>
          <cell r="AF36">
            <v>14001201</v>
          </cell>
        </row>
        <row r="37">
          <cell r="B37">
            <v>3030855</v>
          </cell>
          <cell r="D37">
            <v>19426354</v>
          </cell>
          <cell r="H37">
            <v>-10053705</v>
          </cell>
          <cell r="J37">
            <v>12403504</v>
          </cell>
          <cell r="L37">
            <v>5048805</v>
          </cell>
          <cell r="N37">
            <v>721978</v>
          </cell>
          <cell r="R37">
            <v>4484649</v>
          </cell>
          <cell r="T37">
            <v>10255432</v>
          </cell>
          <cell r="AD37">
            <v>9465</v>
          </cell>
          <cell r="AF37">
            <v>22668401</v>
          </cell>
        </row>
        <row r="38">
          <cell r="B38">
            <v>0</v>
          </cell>
          <cell r="D38">
            <v>3472583</v>
          </cell>
          <cell r="H38">
            <v>50518</v>
          </cell>
          <cell r="J38">
            <v>3523101</v>
          </cell>
          <cell r="N38">
            <v>0</v>
          </cell>
          <cell r="P38">
            <v>1177900</v>
          </cell>
          <cell r="R38">
            <v>123292</v>
          </cell>
          <cell r="T38">
            <v>1301192</v>
          </cell>
          <cell r="AD38">
            <v>-1</v>
          </cell>
          <cell r="AF38">
            <v>4824292</v>
          </cell>
        </row>
        <row r="39">
          <cell r="B39">
            <v>13412589</v>
          </cell>
          <cell r="D39">
            <v>7490179</v>
          </cell>
          <cell r="H39">
            <v>-590776</v>
          </cell>
          <cell r="J39">
            <v>20311992</v>
          </cell>
          <cell r="L39">
            <v>3532542</v>
          </cell>
          <cell r="N39">
            <v>2574413</v>
          </cell>
          <cell r="P39">
            <v>726068</v>
          </cell>
          <cell r="R39">
            <v>-464062</v>
          </cell>
          <cell r="T39">
            <v>6368961</v>
          </cell>
          <cell r="AD39">
            <v>363773</v>
          </cell>
          <cell r="AF39">
            <v>27044726</v>
          </cell>
        </row>
        <row r="44">
          <cell r="D44">
            <v>103334749</v>
          </cell>
          <cell r="H44">
            <v>15645033</v>
          </cell>
          <cell r="J44">
            <v>118979782</v>
          </cell>
          <cell r="L44">
            <v>0</v>
          </cell>
          <cell r="N44">
            <v>48485397</v>
          </cell>
          <cell r="P44">
            <v>104909015</v>
          </cell>
          <cell r="T44">
            <v>153394412</v>
          </cell>
          <cell r="AD44">
            <v>176522544</v>
          </cell>
          <cell r="AF44">
            <v>448896738</v>
          </cell>
        </row>
        <row r="45">
          <cell r="D45">
            <v>781845</v>
          </cell>
          <cell r="H45">
            <v>0</v>
          </cell>
          <cell r="J45">
            <v>189217912</v>
          </cell>
          <cell r="L45">
            <v>88098321</v>
          </cell>
          <cell r="P45">
            <v>150912317</v>
          </cell>
          <cell r="R45">
            <v>0</v>
          </cell>
          <cell r="T45">
            <v>239010638</v>
          </cell>
          <cell r="AD45">
            <v>0</v>
          </cell>
          <cell r="AF45">
            <v>428228550</v>
          </cell>
        </row>
        <row r="46">
          <cell r="P46">
            <v>254485</v>
          </cell>
          <cell r="T46">
            <v>254485</v>
          </cell>
          <cell r="AF46">
            <v>254485</v>
          </cell>
        </row>
        <row r="47">
          <cell r="H47">
            <v>28430281</v>
          </cell>
          <cell r="J47">
            <v>48621957</v>
          </cell>
          <cell r="L47">
            <v>19669978</v>
          </cell>
          <cell r="R47">
            <v>-19669978</v>
          </cell>
          <cell r="T47">
            <v>0</v>
          </cell>
          <cell r="AD47">
            <v>-28430281</v>
          </cell>
          <cell r="AF47">
            <v>20191676</v>
          </cell>
        </row>
        <row r="48">
          <cell r="D48">
            <v>233212</v>
          </cell>
          <cell r="H48">
            <v>-34864</v>
          </cell>
          <cell r="J48">
            <v>16409577</v>
          </cell>
          <cell r="L48">
            <v>4236448</v>
          </cell>
          <cell r="R48">
            <v>74861</v>
          </cell>
          <cell r="T48">
            <v>4311309</v>
          </cell>
          <cell r="AD48">
            <v>1</v>
          </cell>
          <cell r="AF48">
            <v>20720887</v>
          </cell>
        </row>
        <row r="49">
          <cell r="D49">
            <v>551745</v>
          </cell>
          <cell r="H49">
            <v>0</v>
          </cell>
          <cell r="J49">
            <v>551745</v>
          </cell>
          <cell r="P49">
            <v>122158103</v>
          </cell>
          <cell r="R49">
            <v>-8683873</v>
          </cell>
          <cell r="T49">
            <v>113474230</v>
          </cell>
          <cell r="AF49">
            <v>114025975</v>
          </cell>
        </row>
        <row r="50">
          <cell r="D50">
            <v>2236884</v>
          </cell>
          <cell r="H50">
            <v>106596</v>
          </cell>
          <cell r="J50">
            <v>9622630</v>
          </cell>
          <cell r="L50">
            <v>54502</v>
          </cell>
          <cell r="P50">
            <v>1597751</v>
          </cell>
          <cell r="R50">
            <v>0</v>
          </cell>
          <cell r="T50">
            <v>1652253</v>
          </cell>
          <cell r="AD50">
            <v>2</v>
          </cell>
          <cell r="AF50">
            <v>11274885</v>
          </cell>
        </row>
        <row r="56">
          <cell r="B56">
            <v>221263720</v>
          </cell>
          <cell r="D56">
            <v>230861229</v>
          </cell>
          <cell r="F56">
            <v>186831742</v>
          </cell>
          <cell r="H56">
            <v>365292352</v>
          </cell>
          <cell r="J56">
            <v>1004249043</v>
          </cell>
          <cell r="L56">
            <v>146041787</v>
          </cell>
          <cell r="N56">
            <v>100471794</v>
          </cell>
          <cell r="P56">
            <v>336972609</v>
          </cell>
          <cell r="R56">
            <v>29226073</v>
          </cell>
          <cell r="T56">
            <v>612712263</v>
          </cell>
          <cell r="AD56">
            <v>-562099518</v>
          </cell>
          <cell r="AF56">
            <v>1054861788</v>
          </cell>
        </row>
        <row r="59">
          <cell r="B59">
            <v>760927356</v>
          </cell>
          <cell r="D59">
            <v>1281829804</v>
          </cell>
          <cell r="F59">
            <v>186832195</v>
          </cell>
          <cell r="H59">
            <v>386812479</v>
          </cell>
          <cell r="J59">
            <v>2616401834</v>
          </cell>
          <cell r="L59">
            <v>415716549</v>
          </cell>
          <cell r="N59">
            <v>481502992</v>
          </cell>
          <cell r="P59">
            <v>746528345</v>
          </cell>
          <cell r="R59">
            <v>-2153226</v>
          </cell>
          <cell r="T59">
            <v>1641594660</v>
          </cell>
          <cell r="AD59">
            <v>-313845009</v>
          </cell>
          <cell r="AF59">
            <v>3944151485</v>
          </cell>
        </row>
      </sheetData>
      <sheetData sheetId="137"/>
      <sheetData sheetId="138"/>
      <sheetData sheetId="139">
        <row r="8">
          <cell r="C8">
            <v>990299803</v>
          </cell>
          <cell r="I8">
            <v>9448</v>
          </cell>
          <cell r="M8">
            <v>990309251</v>
          </cell>
          <cell r="W8">
            <v>555747896</v>
          </cell>
          <cell r="AG8">
            <v>-5559273</v>
          </cell>
          <cell r="AI8">
            <v>1540497874</v>
          </cell>
        </row>
        <row r="9">
          <cell r="E9">
            <v>348226580</v>
          </cell>
          <cell r="I9">
            <v>-6985001</v>
          </cell>
          <cell r="M9">
            <v>341241579</v>
          </cell>
          <cell r="W9">
            <v>147218093</v>
          </cell>
          <cell r="AG9">
            <v>0</v>
          </cell>
          <cell r="AI9">
            <v>488459672</v>
          </cell>
        </row>
        <row r="10">
          <cell r="G10">
            <v>139835</v>
          </cell>
          <cell r="M10">
            <v>139835</v>
          </cell>
          <cell r="U10">
            <v>-4171979</v>
          </cell>
          <cell r="W10">
            <v>57731877</v>
          </cell>
          <cell r="AG10">
            <v>0</v>
          </cell>
          <cell r="AI10">
            <v>57871712</v>
          </cell>
        </row>
        <row r="12">
          <cell r="I12">
            <v>-6975553</v>
          </cell>
          <cell r="M12">
            <v>1331690665</v>
          </cell>
          <cell r="W12">
            <v>760697866</v>
          </cell>
          <cell r="AG12">
            <v>-5559273</v>
          </cell>
          <cell r="AI12">
            <v>2086829258</v>
          </cell>
        </row>
        <row r="14">
          <cell r="I14">
            <v>-15565048</v>
          </cell>
          <cell r="M14">
            <v>-708088535</v>
          </cell>
          <cell r="W14">
            <v>-412647176</v>
          </cell>
          <cell r="AG14">
            <v>5570379</v>
          </cell>
          <cell r="AI14">
            <v>-1115165332</v>
          </cell>
        </row>
        <row r="15">
          <cell r="I15">
            <v>2295325</v>
          </cell>
          <cell r="M15">
            <v>-172408550</v>
          </cell>
          <cell r="W15">
            <v>-74876820</v>
          </cell>
          <cell r="AG15">
            <v>0</v>
          </cell>
          <cell r="AI15">
            <v>-247285370</v>
          </cell>
        </row>
        <row r="16">
          <cell r="I16">
            <v>611</v>
          </cell>
          <cell r="M16">
            <v>-54091793</v>
          </cell>
          <cell r="W16">
            <v>-22435702</v>
          </cell>
          <cell r="AG16">
            <v>0</v>
          </cell>
          <cell r="AI16">
            <v>-76527495</v>
          </cell>
        </row>
        <row r="17">
          <cell r="I17">
            <v>-1000000</v>
          </cell>
          <cell r="M17">
            <v>-90343641</v>
          </cell>
          <cell r="W17">
            <v>-48967248</v>
          </cell>
          <cell r="AG17">
            <v>0</v>
          </cell>
          <cell r="AI17">
            <v>-139310889</v>
          </cell>
        </row>
        <row r="18">
          <cell r="I18">
            <v>3294714</v>
          </cell>
          <cell r="M18">
            <v>-27973116</v>
          </cell>
          <cell r="W18">
            <v>-3473870</v>
          </cell>
          <cell r="AG18">
            <v>0</v>
          </cell>
          <cell r="AI18">
            <v>-31446986</v>
          </cell>
        </row>
        <row r="19">
          <cell r="S19">
            <v>-7978773</v>
          </cell>
          <cell r="W19">
            <v>-8979829</v>
          </cell>
          <cell r="AG19">
            <v>0</v>
          </cell>
          <cell r="AI19">
            <v>-8979829</v>
          </cell>
        </row>
        <row r="21">
          <cell r="C21">
            <v>-692523487</v>
          </cell>
          <cell r="E21">
            <v>-174703875</v>
          </cell>
          <cell r="I21">
            <v>-13269723</v>
          </cell>
          <cell r="M21">
            <v>-880497085</v>
          </cell>
          <cell r="S21">
            <v>-7978773</v>
          </cell>
          <cell r="U21">
            <v>13833163</v>
          </cell>
          <cell r="W21">
            <v>-496503825</v>
          </cell>
          <cell r="AG21">
            <v>5570379</v>
          </cell>
          <cell r="AI21">
            <v>-1371430531</v>
          </cell>
        </row>
        <row r="23">
          <cell r="I23">
            <v>-15555600</v>
          </cell>
          <cell r="M23">
            <v>282220716</v>
          </cell>
          <cell r="U23">
            <v>2418731</v>
          </cell>
          <cell r="W23">
            <v>143100720</v>
          </cell>
          <cell r="AG23">
            <v>11106</v>
          </cell>
          <cell r="AI23">
            <v>425332542</v>
          </cell>
        </row>
        <row r="24">
          <cell r="E24">
            <v>173522705</v>
          </cell>
          <cell r="I24">
            <v>-4689676</v>
          </cell>
          <cell r="M24">
            <v>168833029</v>
          </cell>
          <cell r="U24">
            <v>9844945</v>
          </cell>
          <cell r="W24">
            <v>72341273</v>
          </cell>
          <cell r="AG24">
            <v>0</v>
          </cell>
          <cell r="AI24">
            <v>241174302</v>
          </cell>
        </row>
        <row r="25">
          <cell r="I25">
            <v>0</v>
          </cell>
          <cell r="M25">
            <v>139835</v>
          </cell>
          <cell r="U25">
            <v>-5173035</v>
          </cell>
          <cell r="W25">
            <v>48752048</v>
          </cell>
          <cell r="AG25">
            <v>0</v>
          </cell>
          <cell r="AI25">
            <v>48891883</v>
          </cell>
        </row>
        <row r="27">
          <cell r="C27">
            <v>297776316</v>
          </cell>
          <cell r="E27">
            <v>173522705</v>
          </cell>
          <cell r="G27">
            <v>139835</v>
          </cell>
          <cell r="I27">
            <v>-20245276</v>
          </cell>
          <cell r="M27">
            <v>451193580</v>
          </cell>
          <cell r="S27">
            <v>53925083</v>
          </cell>
          <cell r="U27">
            <v>7090641</v>
          </cell>
          <cell r="W27">
            <v>264194041</v>
          </cell>
          <cell r="AG27">
            <v>11106</v>
          </cell>
          <cell r="AI27">
            <v>715398727</v>
          </cell>
        </row>
        <row r="29">
          <cell r="C29">
            <v>-301746680</v>
          </cell>
          <cell r="E29">
            <v>-131429134</v>
          </cell>
          <cell r="G29">
            <v>-2540</v>
          </cell>
          <cell r="I29">
            <v>387371</v>
          </cell>
          <cell r="M29">
            <v>-432790983</v>
          </cell>
          <cell r="S29">
            <v>-2650247</v>
          </cell>
          <cell r="U29">
            <v>2671190</v>
          </cell>
          <cell r="W29">
            <v>-183072148</v>
          </cell>
          <cell r="AG29">
            <v>-5574064</v>
          </cell>
          <cell r="AI29">
            <v>-621437195</v>
          </cell>
        </row>
        <row r="31">
          <cell r="M31">
            <v>18402597</v>
          </cell>
          <cell r="S31">
            <v>51274836</v>
          </cell>
          <cell r="U31">
            <v>9761831</v>
          </cell>
          <cell r="W31">
            <v>81121893</v>
          </cell>
          <cell r="AG31">
            <v>-5562958</v>
          </cell>
          <cell r="AI31">
            <v>93961532</v>
          </cell>
        </row>
        <row r="33">
          <cell r="C33">
            <v>-605539</v>
          </cell>
          <cell r="E33">
            <v>-1212056</v>
          </cell>
          <cell r="G33">
            <v>623477</v>
          </cell>
          <cell r="I33">
            <v>3528</v>
          </cell>
          <cell r="M33">
            <v>-1190590</v>
          </cell>
          <cell r="S33">
            <v>5289488</v>
          </cell>
          <cell r="U33">
            <v>484</v>
          </cell>
          <cell r="W33">
            <v>5441975</v>
          </cell>
          <cell r="AG33">
            <v>-26807</v>
          </cell>
          <cell r="AI33">
            <v>4224578</v>
          </cell>
        </row>
        <row r="34">
          <cell r="C34">
            <v>750145</v>
          </cell>
          <cell r="I34">
            <v>18936435</v>
          </cell>
          <cell r="M34">
            <v>19686580</v>
          </cell>
          <cell r="S34">
            <v>238792</v>
          </cell>
          <cell r="U34">
            <v>187076</v>
          </cell>
          <cell r="W34">
            <v>3489009</v>
          </cell>
          <cell r="AG34">
            <v>-18137053</v>
          </cell>
          <cell r="AI34">
            <v>5038536</v>
          </cell>
        </row>
        <row r="35">
          <cell r="C35">
            <v>-13002593</v>
          </cell>
          <cell r="I35">
            <v>-4207256</v>
          </cell>
          <cell r="M35">
            <v>-17209849</v>
          </cell>
          <cell r="S35">
            <v>-19892522</v>
          </cell>
          <cell r="U35">
            <v>2741713</v>
          </cell>
          <cell r="W35">
            <v>-28941161</v>
          </cell>
          <cell r="AG35">
            <v>-4881753.0000000037</v>
          </cell>
          <cell r="AI35">
            <v>-51032763</v>
          </cell>
        </row>
        <row r="36">
          <cell r="G36">
            <v>22636701</v>
          </cell>
          <cell r="M36">
            <v>22636701</v>
          </cell>
          <cell r="AG36">
            <v>0</v>
          </cell>
          <cell r="AI36">
            <v>22636701</v>
          </cell>
        </row>
        <row r="37">
          <cell r="C37">
            <v>-2232574</v>
          </cell>
          <cell r="I37">
            <v>6059930</v>
          </cell>
          <cell r="M37">
            <v>3827356</v>
          </cell>
          <cell r="S37">
            <v>-765995</v>
          </cell>
          <cell r="U37">
            <v>105946</v>
          </cell>
          <cell r="W37">
            <v>-1746026</v>
          </cell>
          <cell r="AG37">
            <v>1371790</v>
          </cell>
          <cell r="AI37">
            <v>3453120</v>
          </cell>
        </row>
        <row r="38">
          <cell r="C38">
            <v>-274867</v>
          </cell>
          <cell r="G38">
            <v>1391</v>
          </cell>
          <cell r="I38">
            <v>-731783</v>
          </cell>
          <cell r="M38">
            <v>-1005259</v>
          </cell>
          <cell r="S38">
            <v>-10233</v>
          </cell>
          <cell r="W38">
            <v>-10233</v>
          </cell>
          <cell r="AG38">
            <v>-6301236</v>
          </cell>
          <cell r="AI38">
            <v>-7316728</v>
          </cell>
        </row>
        <row r="40">
          <cell r="E40">
            <v>-1212056</v>
          </cell>
          <cell r="G40">
            <v>23261569</v>
          </cell>
          <cell r="I40">
            <v>20060854</v>
          </cell>
          <cell r="M40">
            <v>26744939</v>
          </cell>
          <cell r="O40">
            <v>-9440388</v>
          </cell>
          <cell r="S40">
            <v>-15140470</v>
          </cell>
          <cell r="U40">
            <v>3035219</v>
          </cell>
          <cell r="W40">
            <v>-21766436</v>
          </cell>
          <cell r="AG40">
            <v>-27975059.000000004</v>
          </cell>
          <cell r="AI40">
            <v>-22996556</v>
          </cell>
        </row>
        <row r="41">
          <cell r="E41">
            <v>40881515</v>
          </cell>
          <cell r="G41">
            <v>23398864</v>
          </cell>
          <cell r="I41">
            <v>202949</v>
          </cell>
          <cell r="M41">
            <v>45147536</v>
          </cell>
          <cell r="O41">
            <v>7995280</v>
          </cell>
          <cell r="S41">
            <v>36134366</v>
          </cell>
          <cell r="U41">
            <v>12797050</v>
          </cell>
          <cell r="W41">
            <v>59355457</v>
          </cell>
          <cell r="AG41">
            <v>-33538017.000000004</v>
          </cell>
          <cell r="AI41">
            <v>70964976</v>
          </cell>
        </row>
        <row r="42">
          <cell r="C42">
            <v>8425357</v>
          </cell>
          <cell r="E42">
            <v>-9046278</v>
          </cell>
          <cell r="G42">
            <v>-371231</v>
          </cell>
          <cell r="I42">
            <v>3671998</v>
          </cell>
          <cell r="M42">
            <v>2679846</v>
          </cell>
          <cell r="O42">
            <v>-4228455</v>
          </cell>
          <cell r="S42">
            <v>-10869143</v>
          </cell>
          <cell r="U42">
            <v>-3774048</v>
          </cell>
          <cell r="W42">
            <v>-23233225</v>
          </cell>
          <cell r="AG42">
            <v>3639608.9999999991</v>
          </cell>
          <cell r="AI42">
            <v>-16913770</v>
          </cell>
        </row>
        <row r="43">
          <cell r="G43">
            <v>23027633</v>
          </cell>
          <cell r="I43">
            <v>3874947</v>
          </cell>
          <cell r="M43">
            <v>47827382</v>
          </cell>
          <cell r="O43">
            <v>3766825</v>
          </cell>
          <cell r="U43">
            <v>9023002</v>
          </cell>
          <cell r="W43">
            <v>36122232</v>
          </cell>
          <cell r="AG43">
            <v>-29898408.000000004</v>
          </cell>
          <cell r="AI43">
            <v>54051206</v>
          </cell>
        </row>
        <row r="46">
          <cell r="I46">
            <v>3874947</v>
          </cell>
          <cell r="M46">
            <v>47827382</v>
          </cell>
          <cell r="S46">
            <v>25265223</v>
          </cell>
          <cell r="AG46">
            <v>-29898408.000000004</v>
          </cell>
          <cell r="AI46">
            <v>54051206</v>
          </cell>
        </row>
        <row r="48">
          <cell r="C48">
            <v>41678794</v>
          </cell>
          <cell r="E48">
            <v>15223001</v>
          </cell>
          <cell r="I48">
            <v>914230</v>
          </cell>
          <cell r="M48">
            <v>57816025</v>
          </cell>
          <cell r="O48">
            <v>17628045</v>
          </cell>
          <cell r="S48">
            <v>171812</v>
          </cell>
          <cell r="U48">
            <v>-1441775</v>
          </cell>
          <cell r="W48">
            <v>21463369</v>
          </cell>
          <cell r="AG48">
            <v>0</v>
          </cell>
          <cell r="AI48">
            <v>79279394</v>
          </cell>
        </row>
        <row r="50">
          <cell r="C50">
            <v>37708430</v>
          </cell>
          <cell r="E50">
            <v>57316572</v>
          </cell>
          <cell r="G50">
            <v>137295</v>
          </cell>
          <cell r="I50">
            <v>-18943675</v>
          </cell>
          <cell r="M50">
            <v>76218622</v>
          </cell>
          <cell r="O50">
            <v>35063713</v>
          </cell>
          <cell r="S50">
            <v>51446648</v>
          </cell>
          <cell r="U50">
            <v>8320056</v>
          </cell>
          <cell r="W50">
            <v>102585262</v>
          </cell>
          <cell r="AG50">
            <v>-5562958</v>
          </cell>
          <cell r="AI50">
            <v>173240926</v>
          </cell>
        </row>
      </sheetData>
      <sheetData sheetId="140">
        <row r="48">
          <cell r="AG48">
            <v>0</v>
          </cell>
        </row>
      </sheetData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ice"/>
      <sheetName val="5. Estructura Finan. sin Ni (2)"/>
      <sheetName val="Fechas"/>
      <sheetName val="Balance Comparativo 4T24"/>
      <sheetName val="Balance Comparativo 3T23"/>
      <sheetName val="Resultados Trim. Corp 4T24"/>
      <sheetName val="Resultados Acum. Corp 4T24"/>
      <sheetName val="1. Resultados Trimestrales"/>
      <sheetName val="2.Indicadores Dig."/>
      <sheetName val="3. Segmentos"/>
      <sheetName val="3. Segmentos (3)"/>
      <sheetName val="4. Inmobiliario"/>
      <sheetName val="4. Inmobiliario (2)"/>
      <sheetName val="6. Estructura Finan. sin Niif"/>
      <sheetName val="6. Estructura Finan. NEW"/>
      <sheetName val="5. Indicadores"/>
      <sheetName val="7. Perfil de Vencimiento"/>
      <sheetName val="8. Balance"/>
      <sheetName val="7. Perfil de Vencimiento (ex)"/>
      <sheetName val="8. Ajustes Swaps"/>
      <sheetName val="Balance Comparativo "/>
      <sheetName val="3. Segmentos (2)"/>
      <sheetName val="Resultados Trim. PEN"/>
      <sheetName val="3.1 Segmentos en Soles"/>
      <sheetName val="5. Estructura Financ. sin NIIF"/>
      <sheetName val="5. Estructura Financ. sin N (3)"/>
      <sheetName val="Resúmen"/>
      <sheetName val="3. Segmentos PEN"/>
      <sheetName val="Leasing Contables_(NIC17)"/>
      <sheetName val="1. Quarter Results (2)"/>
      <sheetName val="3. Segmentos PEN (2)"/>
      <sheetName val="S"/>
      <sheetName val="es"/>
      <sheetName val="A.2"/>
      <sheetName val="A.5 "/>
      <sheetName val="Relacionadas NIIF16"/>
      <sheetName val=" Seg Inmobiliario"/>
      <sheetName val="Anexo D."/>
      <sheetName val="EERR Perú"/>
      <sheetName val="Estr. Financiera sin NIIF Apert"/>
      <sheetName val="Estados Financieros"/>
      <sheetName val="Segmento Bancario"/>
      <sheetName val="Estructu.Financ. sin NIIF COPIA"/>
      <sheetName val="Carátulas CHILE"/>
      <sheetName val="Anexo E."/>
      <sheetName val="Internet"/>
      <sheetName val="Venta Ajustada"/>
    </sheetNames>
    <sheetDataSet>
      <sheetData sheetId="0"/>
      <sheetData sheetId="1"/>
      <sheetData sheetId="2"/>
      <sheetData sheetId="3"/>
      <sheetData sheetId="4"/>
      <sheetData sheetId="5">
        <row r="8">
          <cell r="H8">
            <v>-951.52199999999903</v>
          </cell>
          <cell r="J8">
            <v>330960206.71299976</v>
          </cell>
          <cell r="M8">
            <v>175742189</v>
          </cell>
          <cell r="S8">
            <v>0</v>
          </cell>
          <cell r="U8">
            <v>175742189</v>
          </cell>
          <cell r="AG8">
            <v>-1766150.7129997611</v>
          </cell>
          <cell r="AI8">
            <v>504936245</v>
          </cell>
        </row>
        <row r="9">
          <cell r="H9">
            <v>-1986779.4350000005</v>
          </cell>
          <cell r="J9">
            <v>86192215.683999985</v>
          </cell>
          <cell r="S9">
            <v>-397939</v>
          </cell>
          <cell r="U9">
            <v>37661102</v>
          </cell>
          <cell r="AG9">
            <v>0.31600001454353333</v>
          </cell>
          <cell r="AI9">
            <v>123853318</v>
          </cell>
        </row>
        <row r="10">
          <cell r="H10">
            <v>0</v>
          </cell>
          <cell r="J10">
            <v>33826.235000000015</v>
          </cell>
          <cell r="S10">
            <v>-1091561</v>
          </cell>
          <cell r="U10">
            <v>15279165</v>
          </cell>
          <cell r="AG10">
            <v>-0.23499999940395355</v>
          </cell>
          <cell r="AI10">
            <v>15312991</v>
          </cell>
        </row>
        <row r="12">
          <cell r="B12">
            <v>330961158.23499978</v>
          </cell>
          <cell r="D12">
            <v>88178995.118999988</v>
          </cell>
          <cell r="F12">
            <v>33826.235000000015</v>
          </cell>
          <cell r="H12">
            <v>-1987730.9570000006</v>
          </cell>
          <cell r="J12">
            <v>417186248.63199973</v>
          </cell>
          <cell r="O12">
            <v>38059041</v>
          </cell>
          <cell r="Q12">
            <v>16370726</v>
          </cell>
          <cell r="S12">
            <v>-1489500</v>
          </cell>
          <cell r="U12">
            <v>228682456</v>
          </cell>
          <cell r="AG12">
            <v>-1766150.631999746</v>
          </cell>
          <cell r="AI12">
            <v>644102554</v>
          </cell>
        </row>
        <row r="14">
          <cell r="H14">
            <v>-8317913.3840000005</v>
          </cell>
          <cell r="J14">
            <v>-226506826.45400006</v>
          </cell>
          <cell r="S14">
            <v>890297</v>
          </cell>
          <cell r="U14">
            <v>-126008827</v>
          </cell>
          <cell r="AG14">
            <v>1785497.4540000558</v>
          </cell>
          <cell r="AI14">
            <v>-350730156</v>
          </cell>
        </row>
        <row r="15">
          <cell r="D15">
            <v>-39248639.449000001</v>
          </cell>
          <cell r="H15">
            <v>1059285.487</v>
          </cell>
          <cell r="J15">
            <v>-38189353.961999997</v>
          </cell>
          <cell r="O15">
            <v>-15554196</v>
          </cell>
          <cell r="S15">
            <v>-1984093</v>
          </cell>
          <cell r="U15">
            <v>-17538289</v>
          </cell>
          <cell r="AG15">
            <v>-3.8000002503395081E-2</v>
          </cell>
          <cell r="AI15">
            <v>-55727643</v>
          </cell>
        </row>
        <row r="16">
          <cell r="D16">
            <v>-11397912.291000001</v>
          </cell>
          <cell r="H16">
            <v>236.22500000000008</v>
          </cell>
          <cell r="J16">
            <v>-11397676.066000002</v>
          </cell>
          <cell r="O16">
            <v>-4468560</v>
          </cell>
          <cell r="S16">
            <v>0</v>
          </cell>
          <cell r="U16">
            <v>-4468560</v>
          </cell>
          <cell r="AG16">
            <v>-0.33999999985098839</v>
          </cell>
          <cell r="AI16">
            <v>-15866236.406000001</v>
          </cell>
        </row>
        <row r="17">
          <cell r="D17">
            <v>-20039633.302000001</v>
          </cell>
          <cell r="H17">
            <v>0</v>
          </cell>
          <cell r="J17">
            <v>-20039633.302000001</v>
          </cell>
          <cell r="O17">
            <v>-10145765</v>
          </cell>
          <cell r="S17">
            <v>-1984093</v>
          </cell>
          <cell r="U17">
            <v>-12129858</v>
          </cell>
          <cell r="AG17">
            <v>0.30200000107288361</v>
          </cell>
          <cell r="AI17">
            <v>-32169491</v>
          </cell>
        </row>
        <row r="18">
          <cell r="D18">
            <v>-7811093.8559999987</v>
          </cell>
          <cell r="H18">
            <v>1059049.2620000001</v>
          </cell>
          <cell r="J18">
            <v>-6752044.5939999986</v>
          </cell>
          <cell r="O18">
            <v>-939871</v>
          </cell>
          <cell r="U18">
            <v>-939871</v>
          </cell>
          <cell r="AG18">
            <v>0</v>
          </cell>
          <cell r="AI18">
            <v>-7691915.5939999986</v>
          </cell>
        </row>
        <row r="19">
          <cell r="S19">
            <v>-267270</v>
          </cell>
          <cell r="U19">
            <v>-4126901</v>
          </cell>
          <cell r="AI19">
            <v>-4126901</v>
          </cell>
        </row>
        <row r="20">
          <cell r="B20">
            <v>-218188913.07000005</v>
          </cell>
          <cell r="D20">
            <v>-39248639.449000001</v>
          </cell>
          <cell r="H20">
            <v>-7258627.8970000008</v>
          </cell>
          <cell r="J20">
            <v>-264696180.41600007</v>
          </cell>
          <cell r="M20">
            <v>-126899124</v>
          </cell>
          <cell r="O20">
            <v>-15554196</v>
          </cell>
          <cell r="Q20">
            <v>-3859631</v>
          </cell>
          <cell r="S20">
            <v>-1361066</v>
          </cell>
          <cell r="U20">
            <v>-147674017</v>
          </cell>
          <cell r="AG20">
            <v>1785497.4160000533</v>
          </cell>
          <cell r="AI20">
            <v>-410584700</v>
          </cell>
        </row>
        <row r="22">
          <cell r="H22">
            <v>-8318864.9060000004</v>
          </cell>
          <cell r="J22">
            <v>104453380.25899971</v>
          </cell>
          <cell r="S22">
            <v>890297</v>
          </cell>
          <cell r="U22">
            <v>49733362</v>
          </cell>
          <cell r="AG22">
            <v>19346.741000294685</v>
          </cell>
          <cell r="AI22">
            <v>154206089</v>
          </cell>
        </row>
        <row r="23">
          <cell r="H23">
            <v>-927493.94800000056</v>
          </cell>
          <cell r="J23">
            <v>48002861.721999988</v>
          </cell>
          <cell r="S23">
            <v>-2382032</v>
          </cell>
          <cell r="U23">
            <v>20122813</v>
          </cell>
          <cell r="AG23">
            <v>0.27800001204013824</v>
          </cell>
          <cell r="AI23">
            <v>68125675</v>
          </cell>
        </row>
        <row r="24">
          <cell r="H24">
            <v>0</v>
          </cell>
          <cell r="J24">
            <v>33826.235000000015</v>
          </cell>
          <cell r="S24">
            <v>-1358831</v>
          </cell>
          <cell r="U24">
            <v>11152264</v>
          </cell>
          <cell r="AG24">
            <v>-0.23499999940395355</v>
          </cell>
          <cell r="AI24">
            <v>11186090</v>
          </cell>
        </row>
        <row r="25">
          <cell r="B25">
            <v>112772245.16499972</v>
          </cell>
          <cell r="D25">
            <v>48930355.669999987</v>
          </cell>
          <cell r="F25">
            <v>33826.235000000015</v>
          </cell>
          <cell r="H25">
            <v>-9246358.8540000003</v>
          </cell>
          <cell r="J25">
            <v>152490068.21599972</v>
          </cell>
          <cell r="M25">
            <v>48843065</v>
          </cell>
          <cell r="O25">
            <v>22504845</v>
          </cell>
          <cell r="Q25">
            <v>12511095</v>
          </cell>
          <cell r="S25">
            <v>-2850566</v>
          </cell>
          <cell r="U25">
            <v>81008439</v>
          </cell>
          <cell r="AG25">
            <v>19346.784000307322</v>
          </cell>
          <cell r="AI25">
            <v>233517854</v>
          </cell>
        </row>
        <row r="27">
          <cell r="B27">
            <v>-88357822.513000011</v>
          </cell>
          <cell r="D27">
            <v>-40328371.490999997</v>
          </cell>
          <cell r="F27">
            <v>-599.86799999999994</v>
          </cell>
          <cell r="H27">
            <v>5547364.5470000003</v>
          </cell>
          <cell r="J27">
            <v>-123139429.325</v>
          </cell>
          <cell r="M27">
            <v>-36259155</v>
          </cell>
          <cell r="O27">
            <v>-15170148</v>
          </cell>
          <cell r="Q27">
            <v>1403904</v>
          </cell>
          <cell r="S27">
            <v>423551</v>
          </cell>
          <cell r="U27">
            <v>-49601848</v>
          </cell>
          <cell r="AG27">
            <v>-1411179.6750000007</v>
          </cell>
          <cell r="AI27">
            <v>-174152457</v>
          </cell>
        </row>
        <row r="29">
          <cell r="B29">
            <v>24414422.651999712</v>
          </cell>
          <cell r="D29">
            <v>8601984.1789999902</v>
          </cell>
          <cell r="F29">
            <v>33226.367000000013</v>
          </cell>
          <cell r="H29">
            <v>-3698994.307</v>
          </cell>
          <cell r="J29">
            <v>29350638.89099972</v>
          </cell>
          <cell r="M29">
            <v>12583910</v>
          </cell>
          <cell r="O29">
            <v>7334697</v>
          </cell>
          <cell r="Q29">
            <v>13914999</v>
          </cell>
          <cell r="S29">
            <v>-2427015</v>
          </cell>
          <cell r="U29">
            <v>31406591</v>
          </cell>
          <cell r="AG29">
            <v>-1391832.8909996934</v>
          </cell>
          <cell r="AI29">
            <v>59365397</v>
          </cell>
        </row>
        <row r="31">
          <cell r="B31">
            <v>-1633802.4820000001</v>
          </cell>
          <cell r="E31">
            <v>-923373.62700000009</v>
          </cell>
          <cell r="F31">
            <v>-432885.06700000004</v>
          </cell>
          <cell r="H31">
            <v>78.614999999999782</v>
          </cell>
          <cell r="J31">
            <v>-2733629.4409999996</v>
          </cell>
          <cell r="M31">
            <v>-291898</v>
          </cell>
          <cell r="O31">
            <v>-27154</v>
          </cell>
          <cell r="Q31">
            <v>1566651</v>
          </cell>
          <cell r="S31">
            <v>-288</v>
          </cell>
          <cell r="U31">
            <v>1247311</v>
          </cell>
          <cell r="AG31">
            <v>-369.55900000035763</v>
          </cell>
          <cell r="AI31">
            <v>-1486688</v>
          </cell>
        </row>
        <row r="32">
          <cell r="B32">
            <v>236476.02300000004</v>
          </cell>
          <cell r="F32">
            <v>0</v>
          </cell>
          <cell r="H32">
            <v>4685494.2569999974</v>
          </cell>
          <cell r="J32">
            <v>4921970.2799999975</v>
          </cell>
          <cell r="M32">
            <v>652692</v>
          </cell>
          <cell r="Q32">
            <v>103062</v>
          </cell>
          <cell r="S32">
            <v>121131</v>
          </cell>
          <cell r="U32">
            <v>876885</v>
          </cell>
          <cell r="AG32">
            <v>-4671544.2799999975</v>
          </cell>
          <cell r="AI32">
            <v>1127311</v>
          </cell>
        </row>
        <row r="33">
          <cell r="B33">
            <v>-3201716.936999999</v>
          </cell>
          <cell r="F33">
            <v>0</v>
          </cell>
          <cell r="H33">
            <v>-1218386.5420000004</v>
          </cell>
          <cell r="J33">
            <v>-4420103.4789999994</v>
          </cell>
          <cell r="M33">
            <v>-2954241</v>
          </cell>
          <cell r="Q33">
            <v>-5004934</v>
          </cell>
          <cell r="S33">
            <v>655867</v>
          </cell>
          <cell r="U33">
            <v>-7303308</v>
          </cell>
          <cell r="AG33">
            <v>-1310081.5210000011</v>
          </cell>
          <cell r="AI33">
            <v>-13033493</v>
          </cell>
        </row>
        <row r="34">
          <cell r="F34">
            <v>13855157</v>
          </cell>
          <cell r="J34">
            <v>13855157</v>
          </cell>
          <cell r="AG34">
            <v>0</v>
          </cell>
          <cell r="AI34">
            <v>13855157</v>
          </cell>
        </row>
        <row r="35">
          <cell r="B35">
            <v>-4146944.4159999997</v>
          </cell>
          <cell r="F35">
            <v>0</v>
          </cell>
          <cell r="H35">
            <v>4522623.9380000001</v>
          </cell>
          <cell r="J35">
            <v>375679.52200000035</v>
          </cell>
          <cell r="M35">
            <v>-770504</v>
          </cell>
          <cell r="Q35">
            <v>-801020</v>
          </cell>
          <cell r="S35">
            <v>115948</v>
          </cell>
          <cell r="U35">
            <v>-1455576</v>
          </cell>
          <cell r="AG35">
            <v>1001057.4779999997</v>
          </cell>
          <cell r="AI35">
            <v>-78839</v>
          </cell>
        </row>
        <row r="36">
          <cell r="B36">
            <v>-21283.33799999996</v>
          </cell>
          <cell r="F36">
            <v>1391.25</v>
          </cell>
          <cell r="H36">
            <v>-264498.402</v>
          </cell>
          <cell r="J36">
            <v>-284390.49</v>
          </cell>
          <cell r="Q36">
            <v>-10233</v>
          </cell>
          <cell r="U36">
            <v>-10233</v>
          </cell>
          <cell r="AG36">
            <v>-1958222.5100000002</v>
          </cell>
          <cell r="AI36">
            <v>-2252846</v>
          </cell>
        </row>
        <row r="38">
          <cell r="B38">
            <v>-8767271.1499999985</v>
          </cell>
          <cell r="E38">
            <v>-923373.62700000009</v>
          </cell>
          <cell r="F38">
            <v>13423663.183</v>
          </cell>
          <cell r="H38">
            <v>7725311.8659999976</v>
          </cell>
          <cell r="J38">
            <v>11714683.391999999</v>
          </cell>
          <cell r="M38">
            <v>-3363951</v>
          </cell>
          <cell r="O38">
            <v>-27154</v>
          </cell>
          <cell r="Q38">
            <v>-4146474</v>
          </cell>
          <cell r="S38">
            <v>892658</v>
          </cell>
          <cell r="U38">
            <v>-6644921</v>
          </cell>
          <cell r="AG38">
            <v>-6939160.3919999991</v>
          </cell>
          <cell r="AI38">
            <v>-1869398</v>
          </cell>
        </row>
        <row r="39">
          <cell r="B39">
            <v>15647151.501999713</v>
          </cell>
          <cell r="E39">
            <v>-9378729.8309999965</v>
          </cell>
          <cell r="F39">
            <v>13456889.550000001</v>
          </cell>
          <cell r="H39">
            <v>4026317.5589999976</v>
          </cell>
          <cell r="J39">
            <v>41065322.282999717</v>
          </cell>
          <cell r="M39">
            <v>9219959</v>
          </cell>
          <cell r="O39">
            <v>7307543</v>
          </cell>
          <cell r="Q39">
            <v>9768525</v>
          </cell>
          <cell r="S39">
            <v>-1534357</v>
          </cell>
          <cell r="U39">
            <v>24761670</v>
          </cell>
          <cell r="AG39">
            <v>-8330993.2829996925</v>
          </cell>
          <cell r="AI39">
            <v>57495999</v>
          </cell>
        </row>
        <row r="40">
          <cell r="B40">
            <v>-3138192.7046400011</v>
          </cell>
          <cell r="E40">
            <v>3789394.878</v>
          </cell>
          <cell r="F40">
            <v>52378.38354999997</v>
          </cell>
          <cell r="H40">
            <v>-1651596.9229099997</v>
          </cell>
          <cell r="J40">
            <v>-6556665.2520000003</v>
          </cell>
          <cell r="M40">
            <v>-3490541</v>
          </cell>
          <cell r="O40">
            <v>-5418191</v>
          </cell>
          <cell r="Q40">
            <v>-2935886</v>
          </cell>
          <cell r="S40">
            <v>452441</v>
          </cell>
          <cell r="U40">
            <v>-11392177</v>
          </cell>
          <cell r="AG40">
            <v>-393193.74800000119</v>
          </cell>
          <cell r="AI40">
            <v>-18342036</v>
          </cell>
        </row>
        <row r="41">
          <cell r="F41">
            <v>13509267.93355</v>
          </cell>
          <cell r="H41">
            <v>2374720.6360899978</v>
          </cell>
          <cell r="J41">
            <v>34508657.03099972</v>
          </cell>
          <cell r="M41">
            <v>5729418</v>
          </cell>
          <cell r="O41">
            <v>1889352</v>
          </cell>
          <cell r="Q41">
            <v>6832639</v>
          </cell>
          <cell r="S41">
            <v>-1081916</v>
          </cell>
          <cell r="U41">
            <v>13369493</v>
          </cell>
          <cell r="AG41">
            <v>-8724187.030999694</v>
          </cell>
          <cell r="AI41">
            <v>39153963</v>
          </cell>
        </row>
        <row r="42">
          <cell r="H42">
            <v>0</v>
          </cell>
          <cell r="J42">
            <v>0</v>
          </cell>
          <cell r="AG42">
            <v>0</v>
          </cell>
          <cell r="AI42">
            <v>0</v>
          </cell>
        </row>
        <row r="43">
          <cell r="B43">
            <v>12508958.797359712</v>
          </cell>
          <cell r="D43">
            <v>6115709.6639999896</v>
          </cell>
          <cell r="H43">
            <v>2374720.6360899978</v>
          </cell>
          <cell r="J43">
            <v>34508657.03099972</v>
          </cell>
          <cell r="AG43">
            <v>-8724187.030999694</v>
          </cell>
          <cell r="AI43">
            <v>39153963</v>
          </cell>
        </row>
        <row r="45">
          <cell r="B45">
            <v>10382533.667999998</v>
          </cell>
          <cell r="D45">
            <v>4438477.5029999986</v>
          </cell>
          <cell r="F45">
            <v>0</v>
          </cell>
          <cell r="H45">
            <v>224190.06400000001</v>
          </cell>
          <cell r="J45">
            <v>15045201.234999996</v>
          </cell>
          <cell r="M45">
            <v>4143028</v>
          </cell>
          <cell r="O45">
            <v>1476735</v>
          </cell>
          <cell r="Q45">
            <v>45150</v>
          </cell>
          <cell r="S45">
            <v>-370742</v>
          </cell>
          <cell r="U45">
            <v>5294171</v>
          </cell>
          <cell r="AG45">
            <v>-0.23499999567866325</v>
          </cell>
          <cell r="AI45">
            <v>20339372</v>
          </cell>
        </row>
        <row r="47">
          <cell r="B47">
            <v>34796956.31999971</v>
          </cell>
          <cell r="D47">
            <v>13040461.681999989</v>
          </cell>
          <cell r="F47">
            <v>33226.367000000013</v>
          </cell>
          <cell r="H47">
            <v>-3474804.2429999998</v>
          </cell>
          <cell r="J47">
            <v>44395840.125999719</v>
          </cell>
          <cell r="M47">
            <v>16726938</v>
          </cell>
          <cell r="O47">
            <v>8811432</v>
          </cell>
          <cell r="Q47">
            <v>13960149</v>
          </cell>
          <cell r="S47">
            <v>-2797757</v>
          </cell>
          <cell r="U47">
            <v>36700762</v>
          </cell>
          <cell r="AG47">
            <v>-1391833.1259996891</v>
          </cell>
          <cell r="AI47">
            <v>79704769</v>
          </cell>
        </row>
      </sheetData>
      <sheetData sheetId="6"/>
      <sheetData sheetId="7"/>
      <sheetData sheetId="8"/>
      <sheetData sheetId="9">
        <row r="20">
          <cell r="E20">
            <v>4.8759723348187789E-2</v>
          </cell>
          <cell r="H20">
            <v>0.19202303700324186</v>
          </cell>
        </row>
      </sheetData>
      <sheetData sheetId="10"/>
      <sheetData sheetId="11"/>
      <sheetData sheetId="12"/>
      <sheetData sheetId="13"/>
      <sheetData sheetId="14"/>
      <sheetData sheetId="15">
        <row r="8">
          <cell r="BG8">
            <v>7.8661126196432063E-2</v>
          </cell>
        </row>
        <row r="14">
          <cell r="BG14">
            <v>204468.53099999999</v>
          </cell>
        </row>
        <row r="17">
          <cell r="BG17">
            <v>280405</v>
          </cell>
        </row>
        <row r="25">
          <cell r="BG25">
            <v>0.19037900581778122</v>
          </cell>
        </row>
        <row r="31">
          <cell r="BG31">
            <v>533990.78951000003</v>
          </cell>
        </row>
        <row r="33">
          <cell r="BG33">
            <v>264.54000000000002</v>
          </cell>
        </row>
        <row r="34">
          <cell r="BG34">
            <v>141261.92300000001</v>
          </cell>
        </row>
        <row r="35">
          <cell r="BG35">
            <v>30</v>
          </cell>
        </row>
        <row r="36">
          <cell r="BG36">
            <v>221746.94</v>
          </cell>
        </row>
        <row r="48">
          <cell r="BG48">
            <v>513768.66735999996</v>
          </cell>
        </row>
        <row r="49">
          <cell r="BG49">
            <v>981219.59190200001</v>
          </cell>
        </row>
        <row r="52">
          <cell r="BG52">
            <v>0.10123594244836595</v>
          </cell>
        </row>
        <row r="55">
          <cell r="BG55">
            <v>0.10031157482900847</v>
          </cell>
        </row>
        <row r="56">
          <cell r="BG56">
            <v>19413.217065000001</v>
          </cell>
        </row>
        <row r="57">
          <cell r="BG57">
            <v>0.10756163441715873</v>
          </cell>
        </row>
        <row r="58">
          <cell r="BG58">
            <v>3.7061198265017928E-2</v>
          </cell>
        </row>
        <row r="59">
          <cell r="BG59">
            <v>950.10599999999999</v>
          </cell>
        </row>
        <row r="60">
          <cell r="BG60">
            <v>0.15010000000000001</v>
          </cell>
        </row>
        <row r="65">
          <cell r="BG65">
            <v>873486.45679973345</v>
          </cell>
        </row>
        <row r="66">
          <cell r="BG66">
            <v>1360418.15466</v>
          </cell>
        </row>
        <row r="69">
          <cell r="BG69">
            <v>7.4955514097705386E-2</v>
          </cell>
        </row>
        <row r="72">
          <cell r="BG72">
            <v>0.14603923577368128</v>
          </cell>
        </row>
        <row r="73">
          <cell r="BG73">
            <v>45192.230109999837</v>
          </cell>
        </row>
        <row r="74">
          <cell r="BG74">
            <v>0.21371642835401561</v>
          </cell>
        </row>
        <row r="75">
          <cell r="BG75">
            <v>3.3746600839405554E-2</v>
          </cell>
        </row>
        <row r="76">
          <cell r="BG76">
            <v>383.00400000000002</v>
          </cell>
        </row>
        <row r="77">
          <cell r="BG77">
            <v>0.17477140110463399</v>
          </cell>
        </row>
        <row r="78">
          <cell r="BG78">
            <v>223999.77860324629</v>
          </cell>
        </row>
        <row r="79">
          <cell r="BG79">
            <v>362605.87</v>
          </cell>
        </row>
        <row r="80">
          <cell r="BG80">
            <v>11589.246130175392</v>
          </cell>
        </row>
        <row r="114">
          <cell r="BD114">
            <v>517453.19409999996</v>
          </cell>
          <cell r="BE114">
            <v>539622.46937999991</v>
          </cell>
          <cell r="BF114">
            <v>594516.29732999997</v>
          </cell>
          <cell r="BG114">
            <v>701231.21835177601</v>
          </cell>
        </row>
        <row r="116">
          <cell r="BD116">
            <v>3.9041514854993964E-2</v>
          </cell>
          <cell r="BE116">
            <v>3.4678223848496281E-2</v>
          </cell>
          <cell r="BF116">
            <v>3.328944847960047E-2</v>
          </cell>
          <cell r="BG116">
            <v>3.0314805542006606E-2</v>
          </cell>
        </row>
        <row r="117">
          <cell r="BD117">
            <v>319329.31</v>
          </cell>
          <cell r="BE117">
            <v>320437.98000000004</v>
          </cell>
          <cell r="BF117">
            <v>320464.90666666662</v>
          </cell>
          <cell r="BG117">
            <v>320823.87333333335</v>
          </cell>
        </row>
        <row r="118">
          <cell r="BG118">
            <v>0.91633769685503863</v>
          </cell>
        </row>
        <row r="119">
          <cell r="BD119">
            <v>130363.1043382002</v>
          </cell>
          <cell r="BE119">
            <v>134854.8388706313</v>
          </cell>
          <cell r="BF119">
            <v>147307.26643143629</v>
          </cell>
          <cell r="BG119">
            <v>179826.07107152394</v>
          </cell>
        </row>
        <row r="123">
          <cell r="BG123">
            <v>205723.80194</v>
          </cell>
        </row>
        <row r="125">
          <cell r="BD125">
            <v>2.0764668642033746E-3</v>
          </cell>
          <cell r="BE125">
            <v>1.3948939146995798E-2</v>
          </cell>
          <cell r="BF125">
            <v>1.3948939146995687E-2</v>
          </cell>
          <cell r="BG125">
            <v>1.4209725880566793E-2</v>
          </cell>
        </row>
        <row r="126">
          <cell r="BG126">
            <v>75106.069999999992</v>
          </cell>
        </row>
        <row r="127">
          <cell r="BG127">
            <v>0.97259489130423993</v>
          </cell>
        </row>
        <row r="128">
          <cell r="BD128">
            <v>40027.554075059743</v>
          </cell>
          <cell r="BE128">
            <v>39947.784149734318</v>
          </cell>
          <cell r="BF128">
            <v>42606.696344491305</v>
          </cell>
          <cell r="BG128">
            <v>52756.497515500072</v>
          </cell>
        </row>
        <row r="132">
          <cell r="BD132">
            <v>130679.12243</v>
          </cell>
          <cell r="BE132">
            <v>138463.70809999999</v>
          </cell>
          <cell r="BF132">
            <v>147649.30833000003</v>
          </cell>
          <cell r="BG132">
            <v>171965.20039999997</v>
          </cell>
        </row>
        <row r="134">
          <cell r="BD134">
            <v>7.4698513664974375E-2</v>
          </cell>
          <cell r="BE134">
            <v>7.4781859078610458E-2</v>
          </cell>
          <cell r="BF134">
            <v>7.3531782496152776E-2</v>
          </cell>
          <cell r="BG134">
            <v>6.8365976244709414E-2</v>
          </cell>
        </row>
        <row r="135">
          <cell r="BD135">
            <v>88248.61</v>
          </cell>
          <cell r="BE135">
            <v>88346.560000000012</v>
          </cell>
          <cell r="BF135">
            <v>88373.486666666679</v>
          </cell>
          <cell r="BG135">
            <v>89045.706666666709</v>
          </cell>
        </row>
        <row r="136">
          <cell r="BG136">
            <v>0.84561554191526611</v>
          </cell>
        </row>
        <row r="137">
          <cell r="BD137">
            <v>32922.274451888494</v>
          </cell>
          <cell r="BE137">
            <v>34602.897590067791</v>
          </cell>
          <cell r="BF137">
            <v>36584.053453646309</v>
          </cell>
          <cell r="BG137">
            <v>44099.329207910654</v>
          </cell>
        </row>
        <row r="141">
          <cell r="BD141">
            <v>79321.248890000003</v>
          </cell>
          <cell r="BE141">
            <v>78203.28336999999</v>
          </cell>
          <cell r="BF141">
            <v>85755.65079</v>
          </cell>
          <cell r="BG141">
            <v>101294.63020050846</v>
          </cell>
        </row>
        <row r="143">
          <cell r="BD143">
            <v>4.9974962464684025E-2</v>
          </cell>
          <cell r="BE143">
            <v>4.5889418559342365E-2</v>
          </cell>
          <cell r="BF143">
            <v>4.6383570285329578E-2</v>
          </cell>
          <cell r="BG143">
            <v>3.9813906271991883E-2</v>
          </cell>
        </row>
        <row r="144">
          <cell r="BD144">
            <v>47648.459999999992</v>
          </cell>
          <cell r="BE144">
            <v>48581.569999999992</v>
          </cell>
          <cell r="BF144">
            <v>48581.569999999985</v>
          </cell>
          <cell r="BG144">
            <v>48242.356666666659</v>
          </cell>
        </row>
        <row r="145">
          <cell r="BG145">
            <v>0.88785383666879159</v>
          </cell>
        </row>
        <row r="146">
          <cell r="BD146">
            <v>19983.574095563628</v>
          </cell>
          <cell r="BE146">
            <v>19543.46191353488</v>
          </cell>
          <cell r="BF146">
            <v>21248.249300576899</v>
          </cell>
          <cell r="BG146">
            <v>25976.332617385724</v>
          </cell>
        </row>
        <row r="150">
          <cell r="BD150">
            <v>58645.378570000015</v>
          </cell>
          <cell r="BE150">
            <v>61303.199950000002</v>
          </cell>
          <cell r="BF150">
            <v>72610.920459999994</v>
          </cell>
          <cell r="BG150">
            <v>81312.970082333501</v>
          </cell>
        </row>
        <row r="152">
          <cell r="BD152">
            <v>2.020735755942471E-2</v>
          </cell>
          <cell r="BE152">
            <v>1.0848008171994605E-2</v>
          </cell>
          <cell r="BF152">
            <v>1.3652240717465292E-2</v>
          </cell>
          <cell r="BG152">
            <v>1.211720132971017E-2</v>
          </cell>
        </row>
        <row r="153">
          <cell r="BD153">
            <v>47028.909999999996</v>
          </cell>
          <cell r="BE153">
            <v>47028.909999999996</v>
          </cell>
          <cell r="BF153">
            <v>47028.91</v>
          </cell>
          <cell r="BG153">
            <v>47054.87</v>
          </cell>
        </row>
        <row r="154">
          <cell r="BG154">
            <v>0.99177412284960587</v>
          </cell>
        </row>
        <row r="155">
          <cell r="BD155">
            <v>14774.657288127004</v>
          </cell>
          <cell r="BE155">
            <v>15320.031356384705</v>
          </cell>
          <cell r="BF155">
            <v>17991.291835177264</v>
          </cell>
          <cell r="BG155">
            <v>20852.169091147211</v>
          </cell>
        </row>
        <row r="159">
          <cell r="BD159">
            <v>89925.176000000007</v>
          </cell>
          <cell r="BE159">
            <v>101800.97332999999</v>
          </cell>
          <cell r="BF159">
            <v>116544.36992000001</v>
          </cell>
          <cell r="BG159">
            <v>140934.615728934</v>
          </cell>
        </row>
        <row r="161">
          <cell r="BD161">
            <v>3.8951640085370554E-2</v>
          </cell>
          <cell r="BE161">
            <v>1.1703487111255684E-2</v>
          </cell>
          <cell r="BF161">
            <v>3.6945631548109814E-3</v>
          </cell>
          <cell r="BG161">
            <v>1.3016728182072557E-3</v>
          </cell>
        </row>
        <row r="162">
          <cell r="BD162">
            <v>61294.979999999996</v>
          </cell>
          <cell r="BE162">
            <v>61374.87</v>
          </cell>
          <cell r="BF162">
            <v>61374.869999999974</v>
          </cell>
          <cell r="BG162">
            <v>61374.869999999995</v>
          </cell>
        </row>
        <row r="163">
          <cell r="BG163">
            <v>0.92105008789052256</v>
          </cell>
        </row>
        <row r="164">
          <cell r="BD164">
            <v>22655.04442756133</v>
          </cell>
          <cell r="BE164">
            <v>25440.663860909644</v>
          </cell>
          <cell r="BF164">
            <v>28876.975497544539</v>
          </cell>
          <cell r="BG164">
            <v>36141.742639580261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 - Apertura por Mall"/>
      <sheetName val="MA Consolidado"/>
      <sheetName val="PE-I"/>
      <sheetName val="Nuevos KPIs"/>
    </sheetNames>
    <sheetDataSet>
      <sheetData sheetId="0">
        <row r="10">
          <cell r="AA10">
            <v>0.94428533337530207</v>
          </cell>
        </row>
        <row r="26">
          <cell r="AA26">
            <v>0.87732732137318814</v>
          </cell>
        </row>
        <row r="42">
          <cell r="AA42">
            <v>0.85921403019233411</v>
          </cell>
        </row>
        <row r="58">
          <cell r="AA58">
            <v>0.85935341182869218</v>
          </cell>
        </row>
        <row r="74">
          <cell r="AA74">
            <v>0.85062992131508297</v>
          </cell>
        </row>
      </sheetData>
      <sheetData sheetId="1">
        <row r="11">
          <cell r="AA11">
            <v>0.88449181612907479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B73C4-5752-39C8-6478-0E5E6A949BAB}">
  <sheetPr>
    <tabColor rgb="FF92D050"/>
  </sheetPr>
  <dimension ref="A1:J51"/>
  <sheetViews>
    <sheetView zoomScale="85" zoomScaleNormal="85" workbookViewId="0">
      <pane xSplit="3" ySplit="3" topLeftCell="G9" activePane="bottomRight" state="frozen"/>
      <selection activeCell="J1" sqref="J1:J3"/>
      <selection pane="topRight" activeCell="J1" sqref="J1:J3"/>
      <selection pane="bottomLeft" activeCell="J1" sqref="J1:J3"/>
      <selection pane="bottomRight" activeCell="J1" sqref="J1:J3"/>
    </sheetView>
  </sheetViews>
  <sheetFormatPr baseColWidth="10" defaultColWidth="10.28515625" defaultRowHeight="15" customHeight="1" outlineLevelCol="1" x14ac:dyDescent="0.25"/>
  <cols>
    <col min="1" max="2" width="25" hidden="1" customWidth="1" outlineLevel="1"/>
    <col min="3" max="3" width="66.7109375" style="15" customWidth="1" collapsed="1"/>
    <col min="4" max="10" width="25" customWidth="1"/>
  </cols>
  <sheetData>
    <row r="1" spans="1:10" ht="15" customHeight="1" x14ac:dyDescent="0.2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283</v>
      </c>
    </row>
    <row r="2" spans="1:10" ht="15" customHeight="1" x14ac:dyDescent="0.25">
      <c r="A2" s="2"/>
      <c r="B2" s="2"/>
      <c r="C2" s="3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284</v>
      </c>
    </row>
    <row r="3" spans="1:10" ht="15" customHeight="1" x14ac:dyDescent="0.25">
      <c r="A3" s="2"/>
      <c r="B3" s="2"/>
      <c r="C3" s="3" t="s">
        <v>16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21</v>
      </c>
      <c r="I3" s="2" t="s">
        <v>22</v>
      </c>
      <c r="J3" s="2" t="s">
        <v>285</v>
      </c>
    </row>
    <row r="4" spans="1:10" ht="15" customHeight="1" x14ac:dyDescent="0.15">
      <c r="A4" s="4" t="s">
        <v>23</v>
      </c>
      <c r="B4" s="4" t="s">
        <v>24</v>
      </c>
      <c r="C4" s="5" t="s">
        <v>25</v>
      </c>
      <c r="D4" s="6">
        <v>1223421807.3310001</v>
      </c>
      <c r="E4" s="6">
        <v>1220367856</v>
      </c>
      <c r="F4" s="6">
        <v>1092988076</v>
      </c>
      <c r="G4" s="6">
        <v>1739325124</v>
      </c>
      <c r="H4" s="6">
        <v>1605907447.654</v>
      </c>
      <c r="I4" s="6">
        <v>1405572961</v>
      </c>
      <c r="J4" s="6">
        <v>1540497874</v>
      </c>
    </row>
    <row r="5" spans="1:10" ht="15" customHeight="1" x14ac:dyDescent="0.15">
      <c r="A5" s="4" t="s">
        <v>23</v>
      </c>
      <c r="B5" s="4" t="s">
        <v>24</v>
      </c>
      <c r="C5" s="5" t="s">
        <v>26</v>
      </c>
      <c r="D5" s="6">
        <v>452923660.02925003</v>
      </c>
      <c r="E5" s="6">
        <v>483846431</v>
      </c>
      <c r="F5" s="6">
        <v>387830483.29299998</v>
      </c>
      <c r="G5" s="6">
        <v>301761054</v>
      </c>
      <c r="H5" s="6">
        <v>436510636.27100003</v>
      </c>
      <c r="I5" s="6">
        <v>482320405</v>
      </c>
      <c r="J5" s="6">
        <v>488459672</v>
      </c>
    </row>
    <row r="6" spans="1:10" ht="15" customHeight="1" x14ac:dyDescent="0.15">
      <c r="A6" s="4" t="s">
        <v>23</v>
      </c>
      <c r="B6" s="4" t="s">
        <v>24</v>
      </c>
      <c r="C6" s="5" t="s">
        <v>27</v>
      </c>
      <c r="D6" s="6">
        <v>24656333.690696601</v>
      </c>
      <c r="E6" s="6">
        <v>23211521</v>
      </c>
      <c r="F6" s="6">
        <v>17848295</v>
      </c>
      <c r="G6" s="6">
        <v>21109905</v>
      </c>
      <c r="H6" s="6">
        <v>32283372.221000001</v>
      </c>
      <c r="I6" s="6">
        <v>38524404</v>
      </c>
      <c r="J6" s="6">
        <v>57871712</v>
      </c>
    </row>
    <row r="7" spans="1:10" ht="15" customHeight="1" x14ac:dyDescent="0.15">
      <c r="A7" s="7" t="s">
        <v>23</v>
      </c>
      <c r="B7" s="7" t="s">
        <v>24</v>
      </c>
      <c r="C7" s="8" t="s">
        <v>28</v>
      </c>
      <c r="D7" s="9">
        <v>1701001801.0509501</v>
      </c>
      <c r="E7" s="9">
        <v>1727425808</v>
      </c>
      <c r="F7" s="9">
        <v>1498666854.293</v>
      </c>
      <c r="G7" s="9">
        <v>2062196083</v>
      </c>
      <c r="H7" s="9">
        <v>2074701456.1459999</v>
      </c>
      <c r="I7" s="9">
        <v>1926417770</v>
      </c>
      <c r="J7" s="9">
        <v>2086829258</v>
      </c>
    </row>
    <row r="8" spans="1:10" ht="15" customHeight="1" x14ac:dyDescent="0.15">
      <c r="A8" s="4" t="s">
        <v>23</v>
      </c>
      <c r="B8" s="4" t="s">
        <v>24</v>
      </c>
      <c r="C8" s="5" t="s">
        <v>29</v>
      </c>
      <c r="D8" s="6">
        <v>-907312881.21599996</v>
      </c>
      <c r="E8" s="6">
        <v>-906097783</v>
      </c>
      <c r="F8" s="6">
        <v>-850622274</v>
      </c>
      <c r="G8" s="6">
        <v>-1278585657</v>
      </c>
      <c r="H8" s="6">
        <v>-1195251112.2909999</v>
      </c>
      <c r="I8" s="6">
        <v>-1054932942</v>
      </c>
      <c r="J8" s="6">
        <v>-1115165332</v>
      </c>
    </row>
    <row r="9" spans="1:10" ht="15" customHeight="1" x14ac:dyDescent="0.15">
      <c r="A9" s="4" t="s">
        <v>23</v>
      </c>
      <c r="B9" s="4" t="s">
        <v>24</v>
      </c>
      <c r="C9" s="5" t="s">
        <v>30</v>
      </c>
      <c r="D9" s="6">
        <v>-165308567.80113199</v>
      </c>
      <c r="E9" s="6">
        <v>-212700129</v>
      </c>
      <c r="F9" s="6">
        <v>-190250429.29300001</v>
      </c>
      <c r="G9" s="6">
        <v>-93615655.660999998</v>
      </c>
      <c r="H9" s="6">
        <v>-257145797.67899999</v>
      </c>
      <c r="I9" s="6">
        <v>-331870115</v>
      </c>
      <c r="J9" s="6">
        <v>-247285370</v>
      </c>
    </row>
    <row r="10" spans="1:10" ht="15" customHeight="1" x14ac:dyDescent="0.15">
      <c r="A10" s="4" t="s">
        <v>23</v>
      </c>
      <c r="B10" s="4" t="s">
        <v>24</v>
      </c>
      <c r="C10" s="10" t="s">
        <v>31</v>
      </c>
      <c r="D10" s="6">
        <v>-45922333.747171</v>
      </c>
      <c r="E10" s="6">
        <v>-49713327</v>
      </c>
      <c r="F10" s="6">
        <v>-41323406.07</v>
      </c>
      <c r="G10" s="6">
        <v>-25487608.611000001</v>
      </c>
      <c r="H10" s="6">
        <v>-78601390.181999996</v>
      </c>
      <c r="I10" s="6">
        <v>-104204015</v>
      </c>
      <c r="J10" s="6">
        <v>-76527495</v>
      </c>
    </row>
    <row r="11" spans="1:10" ht="15" customHeight="1" x14ac:dyDescent="0.15">
      <c r="A11" s="4" t="s">
        <v>23</v>
      </c>
      <c r="B11" s="4" t="s">
        <v>24</v>
      </c>
      <c r="C11" s="10" t="s">
        <v>32</v>
      </c>
      <c r="D11" s="6">
        <v>-106079171.86775</v>
      </c>
      <c r="E11" s="6">
        <v>-144110346</v>
      </c>
      <c r="F11" s="6">
        <v>-128211727</v>
      </c>
      <c r="G11" s="6">
        <v>-45268737</v>
      </c>
      <c r="H11" s="6">
        <v>-151169585.53999999</v>
      </c>
      <c r="I11" s="6">
        <v>-195143522</v>
      </c>
      <c r="J11" s="6">
        <v>-139310889</v>
      </c>
    </row>
    <row r="12" spans="1:10" ht="15" customHeight="1" x14ac:dyDescent="0.15">
      <c r="A12" s="4" t="s">
        <v>23</v>
      </c>
      <c r="B12" s="4" t="s">
        <v>24</v>
      </c>
      <c r="C12" s="10" t="s">
        <v>33</v>
      </c>
      <c r="D12" s="6">
        <v>-13307062.186210901</v>
      </c>
      <c r="E12" s="6">
        <v>-18876456</v>
      </c>
      <c r="F12" s="6">
        <v>-20715296.223000001</v>
      </c>
      <c r="G12" s="6">
        <v>-22859310.050000001</v>
      </c>
      <c r="H12" s="6">
        <v>-27374821.956999999</v>
      </c>
      <c r="I12" s="6">
        <v>-32522578</v>
      </c>
      <c r="J12" s="6">
        <v>-31446986</v>
      </c>
    </row>
    <row r="13" spans="1:10" ht="15" customHeight="1" x14ac:dyDescent="0.15">
      <c r="A13" s="4" t="s">
        <v>23</v>
      </c>
      <c r="B13" s="4" t="s">
        <v>24</v>
      </c>
      <c r="C13" s="5" t="s">
        <v>34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6">
        <v>-6906632</v>
      </c>
      <c r="J13" s="6">
        <v>-8979829</v>
      </c>
    </row>
    <row r="14" spans="1:10" ht="15" customHeight="1" x14ac:dyDescent="0.15">
      <c r="A14" s="7" t="s">
        <v>23</v>
      </c>
      <c r="B14" s="7" t="s">
        <v>24</v>
      </c>
      <c r="C14" s="8" t="s">
        <v>35</v>
      </c>
      <c r="D14" s="9">
        <v>-1072621449.01713</v>
      </c>
      <c r="E14" s="9">
        <v>-1118797912</v>
      </c>
      <c r="F14" s="9">
        <v>-1040872703.293</v>
      </c>
      <c r="G14" s="9">
        <v>-1372201312.661</v>
      </c>
      <c r="H14" s="9">
        <v>-1452396909.97</v>
      </c>
      <c r="I14" s="9">
        <v>-1393709689</v>
      </c>
      <c r="J14" s="9">
        <v>-1371430531</v>
      </c>
    </row>
    <row r="15" spans="1:10" ht="15" customHeight="1" x14ac:dyDescent="0.15">
      <c r="A15" s="4" t="s">
        <v>23</v>
      </c>
      <c r="B15" s="4" t="s">
        <v>24</v>
      </c>
      <c r="C15" s="5" t="s">
        <v>36</v>
      </c>
      <c r="D15" s="6">
        <v>316108926.11500001</v>
      </c>
      <c r="E15" s="6">
        <v>314270073</v>
      </c>
      <c r="F15" s="6">
        <v>242365802</v>
      </c>
      <c r="G15" s="6">
        <v>460739467</v>
      </c>
      <c r="H15" s="6">
        <v>410656335.36299998</v>
      </c>
      <c r="I15" s="6">
        <v>350640019</v>
      </c>
      <c r="J15" s="6">
        <v>425332542</v>
      </c>
    </row>
    <row r="16" spans="1:10" ht="15" customHeight="1" x14ac:dyDescent="0.15">
      <c r="A16" s="4" t="s">
        <v>23</v>
      </c>
      <c r="B16" s="4" t="s">
        <v>24</v>
      </c>
      <c r="C16" s="5" t="s">
        <v>37</v>
      </c>
      <c r="D16" s="6">
        <v>287615092.228118</v>
      </c>
      <c r="E16" s="6">
        <v>271146302</v>
      </c>
      <c r="F16" s="6">
        <v>197580054</v>
      </c>
      <c r="G16" s="6">
        <v>208145398.33899999</v>
      </c>
      <c r="H16" s="6">
        <v>179364838.59200001</v>
      </c>
      <c r="I16" s="6">
        <v>150450290</v>
      </c>
      <c r="J16" s="6">
        <v>241174302</v>
      </c>
    </row>
    <row r="17" spans="1:10" ht="15" customHeight="1" x14ac:dyDescent="0.15">
      <c r="A17" s="4" t="s">
        <v>23</v>
      </c>
      <c r="B17" s="4" t="s">
        <v>24</v>
      </c>
      <c r="C17" s="5" t="s">
        <v>38</v>
      </c>
      <c r="D17" s="6">
        <v>24656333.313299801</v>
      </c>
      <c r="E17" s="6">
        <v>23211521</v>
      </c>
      <c r="F17" s="6">
        <v>17848295</v>
      </c>
      <c r="G17" s="6">
        <v>21109905</v>
      </c>
      <c r="H17" s="6">
        <v>32283372.221000001</v>
      </c>
      <c r="I17" s="6">
        <v>31617772</v>
      </c>
      <c r="J17" s="6">
        <v>48891883</v>
      </c>
    </row>
    <row r="18" spans="1:10" ht="15" customHeight="1" x14ac:dyDescent="0.15">
      <c r="A18" s="7" t="s">
        <v>23</v>
      </c>
      <c r="B18" s="7" t="s">
        <v>24</v>
      </c>
      <c r="C18" s="8" t="s">
        <v>39</v>
      </c>
      <c r="D18" s="9">
        <v>628380351.65641797</v>
      </c>
      <c r="E18" s="9">
        <v>608627896</v>
      </c>
      <c r="F18" s="9">
        <v>457794151</v>
      </c>
      <c r="G18" s="9">
        <v>689994770.33899999</v>
      </c>
      <c r="H18" s="9">
        <v>622304546.176</v>
      </c>
      <c r="I18" s="9">
        <v>532708081</v>
      </c>
      <c r="J18" s="9">
        <v>715398727</v>
      </c>
    </row>
    <row r="19" spans="1:10" ht="15" customHeight="1" x14ac:dyDescent="0.15">
      <c r="A19" s="4" t="s">
        <v>23</v>
      </c>
      <c r="B19" s="4" t="s">
        <v>24</v>
      </c>
      <c r="C19" s="5" t="s">
        <v>40</v>
      </c>
      <c r="D19" s="6">
        <v>-555561923.88937998</v>
      </c>
      <c r="E19" s="6">
        <v>-573226134</v>
      </c>
      <c r="F19" s="6">
        <v>-507202485</v>
      </c>
      <c r="G19" s="6">
        <v>-556676263</v>
      </c>
      <c r="H19" s="6">
        <v>-607120437.25100005</v>
      </c>
      <c r="I19" s="6">
        <v>-624852983</v>
      </c>
      <c r="J19" s="6">
        <v>-621437195</v>
      </c>
    </row>
    <row r="20" spans="1:10" ht="15" customHeight="1" x14ac:dyDescent="0.15">
      <c r="A20" s="7" t="s">
        <v>23</v>
      </c>
      <c r="B20" s="7" t="s">
        <v>24</v>
      </c>
      <c r="C20" s="8" t="s">
        <v>41</v>
      </c>
      <c r="D20" s="9">
        <v>72818427.767037794</v>
      </c>
      <c r="E20" s="9">
        <v>35401762</v>
      </c>
      <c r="F20" s="9">
        <v>-49408334</v>
      </c>
      <c r="G20" s="9">
        <v>133318507.339</v>
      </c>
      <c r="H20" s="9">
        <v>15184108.925000001</v>
      </c>
      <c r="I20" s="9">
        <v>-92144902</v>
      </c>
      <c r="J20" s="9">
        <v>93961532</v>
      </c>
    </row>
    <row r="21" spans="1:10" ht="15" customHeight="1" x14ac:dyDescent="0.15">
      <c r="A21" s="4" t="s">
        <v>23</v>
      </c>
      <c r="B21" s="4" t="s">
        <v>24</v>
      </c>
      <c r="C21" s="5" t="s">
        <v>42</v>
      </c>
      <c r="D21" s="6">
        <v>4902692.0957497004</v>
      </c>
      <c r="E21" s="6">
        <v>97196860</v>
      </c>
      <c r="F21" s="6">
        <v>28390071.421</v>
      </c>
      <c r="G21" s="6">
        <v>9687328.6610000003</v>
      </c>
      <c r="H21" s="6">
        <v>7329016.4450000003</v>
      </c>
      <c r="I21" s="6">
        <v>36552198</v>
      </c>
      <c r="J21" s="6">
        <v>4224578</v>
      </c>
    </row>
    <row r="22" spans="1:10" ht="15" customHeight="1" x14ac:dyDescent="0.15">
      <c r="A22" s="4" t="s">
        <v>23</v>
      </c>
      <c r="B22" s="4" t="s">
        <v>24</v>
      </c>
      <c r="C22" s="5" t="s">
        <v>43</v>
      </c>
      <c r="D22" s="6">
        <v>3988131.1603044998</v>
      </c>
      <c r="E22" s="6">
        <v>2486060</v>
      </c>
      <c r="F22" s="6">
        <v>1435324</v>
      </c>
      <c r="G22" s="6">
        <v>2460073</v>
      </c>
      <c r="H22" s="6">
        <v>3385058.0279999999</v>
      </c>
      <c r="I22" s="6">
        <v>6460939</v>
      </c>
      <c r="J22" s="6">
        <v>5038536</v>
      </c>
    </row>
    <row r="23" spans="1:10" ht="15" customHeight="1" x14ac:dyDescent="0.15">
      <c r="A23" s="4" t="s">
        <v>23</v>
      </c>
      <c r="B23" s="4" t="s">
        <v>24</v>
      </c>
      <c r="C23" s="5" t="s">
        <v>44</v>
      </c>
      <c r="D23" s="6">
        <v>-22579871.328460701</v>
      </c>
      <c r="E23" s="6">
        <v>-36999051</v>
      </c>
      <c r="F23" s="6">
        <v>-41730340</v>
      </c>
      <c r="G23" s="6">
        <v>-42814313</v>
      </c>
      <c r="H23" s="6">
        <v>-44009253.215999998</v>
      </c>
      <c r="I23" s="6">
        <v>-42682803</v>
      </c>
      <c r="J23" s="6">
        <v>-51032763</v>
      </c>
    </row>
    <row r="24" spans="1:10" ht="15" customHeight="1" x14ac:dyDescent="0.15">
      <c r="A24" s="4" t="s">
        <v>23</v>
      </c>
      <c r="B24" s="4" t="s">
        <v>24</v>
      </c>
      <c r="C24" s="5" t="s">
        <v>45</v>
      </c>
      <c r="D24" s="6">
        <v>27774174</v>
      </c>
      <c r="E24" s="6">
        <v>28312565</v>
      </c>
      <c r="F24" s="6">
        <v>-17284965.550000001</v>
      </c>
      <c r="G24" s="6">
        <v>6989353</v>
      </c>
      <c r="H24" s="6">
        <v>22601638.340999998</v>
      </c>
      <c r="I24" s="6">
        <v>20078642</v>
      </c>
      <c r="J24" s="6">
        <v>22636701</v>
      </c>
    </row>
    <row r="25" spans="1:10" ht="15" customHeight="1" x14ac:dyDescent="0.15">
      <c r="A25" s="4" t="s">
        <v>23</v>
      </c>
      <c r="B25" s="4" t="s">
        <v>24</v>
      </c>
      <c r="C25" s="5" t="s">
        <v>46</v>
      </c>
      <c r="D25" s="6">
        <v>-1023738.9140261</v>
      </c>
      <c r="E25" s="6">
        <v>5934113</v>
      </c>
      <c r="F25" s="6">
        <v>-7572745</v>
      </c>
      <c r="G25" s="6">
        <v>-7567212</v>
      </c>
      <c r="H25" s="6">
        <v>-1250379.9339999999</v>
      </c>
      <c r="I25" s="6">
        <v>-3709739</v>
      </c>
      <c r="J25" s="6">
        <v>3453120</v>
      </c>
    </row>
    <row r="26" spans="1:10" ht="15" customHeight="1" x14ac:dyDescent="0.15">
      <c r="A26" s="4" t="s">
        <v>23</v>
      </c>
      <c r="B26" s="4" t="s">
        <v>24</v>
      </c>
      <c r="C26" s="5" t="s">
        <v>47</v>
      </c>
      <c r="D26" s="6">
        <v>719006.86186687101</v>
      </c>
      <c r="E26" s="6">
        <v>592738</v>
      </c>
      <c r="F26" s="6">
        <v>1046881</v>
      </c>
      <c r="G26" s="6">
        <v>-4892940</v>
      </c>
      <c r="H26" s="6">
        <v>-14036735.465</v>
      </c>
      <c r="I26" s="6">
        <v>-7462419</v>
      </c>
      <c r="J26" s="6">
        <v>-7316728</v>
      </c>
    </row>
    <row r="27" spans="1:10" ht="15" customHeight="1" x14ac:dyDescent="0.15">
      <c r="A27" s="7" t="s">
        <v>23</v>
      </c>
      <c r="B27" s="7" t="s">
        <v>24</v>
      </c>
      <c r="C27" s="8" t="s">
        <v>48</v>
      </c>
      <c r="D27" s="9">
        <v>13780393.680838499</v>
      </c>
      <c r="E27" s="9">
        <v>97523285</v>
      </c>
      <c r="F27" s="9">
        <v>-35715774.129000001</v>
      </c>
      <c r="G27" s="9">
        <v>-36137710.339000002</v>
      </c>
      <c r="H27" s="9">
        <v>-25980655.800999999</v>
      </c>
      <c r="I27" s="9">
        <v>9236818</v>
      </c>
      <c r="J27" s="9">
        <v>-22996556</v>
      </c>
    </row>
    <row r="28" spans="1:10" ht="15" customHeight="1" x14ac:dyDescent="0.15">
      <c r="A28" s="7" t="s">
        <v>23</v>
      </c>
      <c r="B28" s="7" t="s">
        <v>24</v>
      </c>
      <c r="C28" s="8" t="s">
        <v>49</v>
      </c>
      <c r="D28" s="9">
        <v>86598821.447876304</v>
      </c>
      <c r="E28" s="9">
        <v>132925047</v>
      </c>
      <c r="F28" s="9">
        <v>-85124108.128999993</v>
      </c>
      <c r="G28" s="9">
        <v>97180797</v>
      </c>
      <c r="H28" s="9">
        <v>-10796546.876</v>
      </c>
      <c r="I28" s="9">
        <v>-82908084</v>
      </c>
      <c r="J28" s="9">
        <v>70964976</v>
      </c>
    </row>
    <row r="29" spans="1:10" ht="15" customHeight="1" x14ac:dyDescent="0.15">
      <c r="A29" s="4" t="s">
        <v>23</v>
      </c>
      <c r="B29" s="4" t="s">
        <v>24</v>
      </c>
      <c r="C29" s="5" t="s">
        <v>50</v>
      </c>
      <c r="D29" s="6">
        <v>-18445892.636327699</v>
      </c>
      <c r="E29" s="6">
        <v>-32941623</v>
      </c>
      <c r="F29" s="6">
        <v>1721414.31473</v>
      </c>
      <c r="G29" s="6">
        <v>-18588595</v>
      </c>
      <c r="H29" s="6">
        <v>31814304.344999999</v>
      </c>
      <c r="I29" s="6">
        <v>33047905</v>
      </c>
      <c r="J29" s="6">
        <v>-16913770</v>
      </c>
    </row>
    <row r="30" spans="1:10" ht="15" customHeight="1" x14ac:dyDescent="0.15">
      <c r="A30" s="4" t="s">
        <v>23</v>
      </c>
      <c r="B30" s="4" t="s">
        <v>24</v>
      </c>
      <c r="C30" s="5" t="s">
        <v>51</v>
      </c>
      <c r="D30" s="6">
        <v>68152928.811548606</v>
      </c>
      <c r="E30" s="6">
        <v>99983424</v>
      </c>
      <c r="F30" s="6">
        <v>-83402693.814270005</v>
      </c>
      <c r="G30" s="6">
        <v>78592202</v>
      </c>
      <c r="H30" s="6">
        <v>21017757.469000001</v>
      </c>
      <c r="I30" s="6">
        <v>-49860179</v>
      </c>
      <c r="J30" s="6">
        <v>54051206</v>
      </c>
    </row>
    <row r="31" spans="1:10" ht="15" customHeight="1" x14ac:dyDescent="0.15">
      <c r="A31" s="4" t="s">
        <v>23</v>
      </c>
      <c r="B31" s="4" t="s">
        <v>24</v>
      </c>
      <c r="C31" s="5" t="s">
        <v>52</v>
      </c>
      <c r="D31" s="6">
        <v>-122643.30100000001</v>
      </c>
      <c r="E31" s="6">
        <v>520496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</row>
    <row r="32" spans="1:10" ht="15" customHeight="1" x14ac:dyDescent="0.15">
      <c r="A32" s="7" t="s">
        <v>23</v>
      </c>
      <c r="B32" s="7" t="s">
        <v>24</v>
      </c>
      <c r="C32" s="8" t="s">
        <v>53</v>
      </c>
      <c r="D32" s="9">
        <v>68030285.510548607</v>
      </c>
      <c r="E32" s="9">
        <v>100503920</v>
      </c>
      <c r="F32" s="9">
        <v>-83402693.814270005</v>
      </c>
      <c r="G32" s="9">
        <v>78592202</v>
      </c>
      <c r="H32" s="9">
        <v>21017757.469000001</v>
      </c>
      <c r="I32" s="9">
        <v>-49860179</v>
      </c>
      <c r="J32" s="9">
        <v>54051206</v>
      </c>
    </row>
    <row r="33" spans="1:10" ht="15" customHeight="1" x14ac:dyDescent="0.15">
      <c r="A33" s="4"/>
      <c r="B33" s="4"/>
      <c r="C33" s="5"/>
      <c r="D33" s="12" t="s">
        <v>54</v>
      </c>
      <c r="E33" s="12"/>
      <c r="F33" s="12"/>
      <c r="G33" s="12"/>
      <c r="H33" s="12"/>
      <c r="I33" s="12"/>
      <c r="J33" s="12"/>
    </row>
    <row r="34" spans="1:10" ht="15" customHeight="1" x14ac:dyDescent="0.15">
      <c r="A34" s="4" t="s">
        <v>23</v>
      </c>
      <c r="B34" s="4" t="s">
        <v>24</v>
      </c>
      <c r="C34" s="5" t="s">
        <v>55</v>
      </c>
      <c r="D34" s="6">
        <v>42472518.194728501</v>
      </c>
      <c r="E34" s="6">
        <v>66525885</v>
      </c>
      <c r="F34" s="6">
        <v>67319574</v>
      </c>
      <c r="G34" s="6">
        <v>65301085</v>
      </c>
      <c r="H34" s="6">
        <v>70120752.894999996</v>
      </c>
      <c r="I34" s="6">
        <v>75020920</v>
      </c>
      <c r="J34" s="6">
        <v>79279394</v>
      </c>
    </row>
    <row r="35" spans="1:10" ht="15" customHeight="1" x14ac:dyDescent="0.15">
      <c r="A35" s="7" t="s">
        <v>23</v>
      </c>
      <c r="B35" s="7" t="s">
        <v>24</v>
      </c>
      <c r="C35" s="8" t="s">
        <v>56</v>
      </c>
      <c r="D35" s="9">
        <v>115290952.961766</v>
      </c>
      <c r="E35" s="9">
        <v>101927649</v>
      </c>
      <c r="F35" s="9">
        <v>17911240</v>
      </c>
      <c r="G35" s="9">
        <v>198619592.33899999</v>
      </c>
      <c r="H35" s="9">
        <v>85304861.819999993</v>
      </c>
      <c r="I35" s="9">
        <v>-17123982</v>
      </c>
      <c r="J35" s="9">
        <v>173240926</v>
      </c>
    </row>
    <row r="36" spans="1:10" ht="15" customHeight="1" x14ac:dyDescent="0.15">
      <c r="A36" s="4"/>
      <c r="B36" s="4"/>
      <c r="C36" s="5"/>
      <c r="D36" s="12" t="s">
        <v>54</v>
      </c>
      <c r="E36" s="12"/>
      <c r="F36" s="12"/>
      <c r="G36" s="12"/>
      <c r="H36" s="12"/>
      <c r="I36" s="12"/>
      <c r="J36" s="12"/>
    </row>
    <row r="37" spans="1:10" ht="15" customHeight="1" x14ac:dyDescent="0.15">
      <c r="A37" s="13"/>
      <c r="B37" s="13"/>
      <c r="C37" s="14"/>
      <c r="D37" s="13" t="s">
        <v>54</v>
      </c>
      <c r="E37" s="13"/>
      <c r="F37" s="13"/>
      <c r="G37" s="13"/>
      <c r="H37" s="13"/>
      <c r="I37" s="13"/>
      <c r="J37" s="13"/>
    </row>
    <row r="38" spans="1:10" ht="15" customHeight="1" x14ac:dyDescent="0.15">
      <c r="A38" s="13"/>
      <c r="B38" s="13"/>
      <c r="C38" s="14"/>
      <c r="D38" s="13" t="s">
        <v>54</v>
      </c>
      <c r="E38" s="13"/>
      <c r="F38" s="13"/>
      <c r="G38" s="13"/>
      <c r="H38" s="13"/>
      <c r="I38" s="13"/>
      <c r="J38" s="13"/>
    </row>
    <row r="39" spans="1:10" ht="15" customHeight="1" x14ac:dyDescent="0.15">
      <c r="A39" s="13"/>
      <c r="B39" s="13"/>
      <c r="C39" s="14"/>
      <c r="D39" s="13" t="s">
        <v>54</v>
      </c>
      <c r="E39" s="13"/>
      <c r="F39" s="13"/>
      <c r="G39" s="13"/>
      <c r="H39" s="13"/>
      <c r="I39" s="13"/>
      <c r="J39" s="13"/>
    </row>
    <row r="40" spans="1:10" ht="15" customHeight="1" x14ac:dyDescent="0.15">
      <c r="A40" s="13"/>
      <c r="B40" s="13"/>
      <c r="C40" s="14"/>
      <c r="D40" s="13" t="s">
        <v>54</v>
      </c>
      <c r="E40" s="13"/>
      <c r="F40" s="13"/>
      <c r="G40" s="13"/>
      <c r="H40" s="13"/>
      <c r="I40" s="13"/>
      <c r="J40" s="13"/>
    </row>
    <row r="41" spans="1:10" ht="15" customHeight="1" x14ac:dyDescent="0.15">
      <c r="A41" s="13"/>
      <c r="B41" s="13"/>
      <c r="C41" s="14"/>
      <c r="D41" s="13" t="s">
        <v>54</v>
      </c>
      <c r="E41" s="13"/>
      <c r="F41" s="13"/>
      <c r="G41" s="13"/>
      <c r="H41" s="13"/>
      <c r="I41" s="13"/>
      <c r="J41" s="13"/>
    </row>
    <row r="42" spans="1:10" ht="15" customHeight="1" x14ac:dyDescent="0.15">
      <c r="A42" s="13"/>
      <c r="B42" s="13"/>
      <c r="C42" s="14"/>
      <c r="D42" s="13" t="s">
        <v>54</v>
      </c>
      <c r="E42" s="13"/>
      <c r="F42" s="13"/>
      <c r="G42" s="13"/>
      <c r="H42" s="13"/>
      <c r="I42" s="13"/>
      <c r="J42" s="13"/>
    </row>
    <row r="43" spans="1:10" ht="15" customHeight="1" x14ac:dyDescent="0.15">
      <c r="A43" s="13"/>
      <c r="B43" s="13"/>
      <c r="C43" s="14"/>
      <c r="D43" s="13" t="s">
        <v>54</v>
      </c>
      <c r="E43" s="13"/>
      <c r="F43" s="13"/>
      <c r="G43" s="13"/>
      <c r="H43" s="13"/>
      <c r="I43" s="13"/>
      <c r="J43" s="13"/>
    </row>
    <row r="44" spans="1:10" ht="15" customHeight="1" x14ac:dyDescent="0.15">
      <c r="A44" s="13"/>
      <c r="B44" s="13"/>
      <c r="C44" s="14"/>
      <c r="D44" s="13" t="s">
        <v>54</v>
      </c>
      <c r="E44" s="13"/>
      <c r="F44" s="13"/>
      <c r="G44" s="13"/>
      <c r="H44" s="13"/>
      <c r="I44" s="13"/>
      <c r="J44" s="13"/>
    </row>
    <row r="45" spans="1:10" ht="15" customHeight="1" x14ac:dyDescent="0.15">
      <c r="A45" s="13"/>
      <c r="B45" s="13"/>
      <c r="C45" s="14"/>
      <c r="D45" s="13" t="s">
        <v>54</v>
      </c>
      <c r="E45" s="13"/>
      <c r="F45" s="13"/>
      <c r="G45" s="13"/>
      <c r="H45" s="13"/>
      <c r="I45" s="13"/>
      <c r="J45" s="13"/>
    </row>
    <row r="46" spans="1:10" ht="15" customHeight="1" x14ac:dyDescent="0.15">
      <c r="A46" s="13"/>
      <c r="B46" s="13"/>
      <c r="C46" s="14"/>
      <c r="D46" s="13" t="s">
        <v>54</v>
      </c>
      <c r="E46" s="13"/>
      <c r="F46" s="13"/>
      <c r="G46" s="13"/>
      <c r="H46" s="13"/>
      <c r="I46" s="13"/>
      <c r="J46" s="13"/>
    </row>
    <row r="47" spans="1:10" ht="15" customHeight="1" x14ac:dyDescent="0.15">
      <c r="A47" s="13"/>
      <c r="B47" s="13"/>
      <c r="C47" s="14"/>
      <c r="D47" s="13" t="s">
        <v>54</v>
      </c>
      <c r="E47" s="13"/>
      <c r="F47" s="13"/>
      <c r="G47" s="13"/>
      <c r="H47" s="13"/>
      <c r="I47" s="13"/>
      <c r="J47" s="13"/>
    </row>
    <row r="48" spans="1:10" ht="15" customHeight="1" x14ac:dyDescent="0.15">
      <c r="A48" s="13"/>
      <c r="B48" s="13"/>
      <c r="C48" s="14"/>
      <c r="D48" s="13" t="s">
        <v>54</v>
      </c>
      <c r="E48" s="13"/>
      <c r="F48" s="13"/>
      <c r="G48" s="13"/>
      <c r="H48" s="13"/>
      <c r="I48" s="13"/>
      <c r="J48" s="13"/>
    </row>
    <row r="49" spans="1:10" ht="15" customHeight="1" x14ac:dyDescent="0.15">
      <c r="A49" s="13"/>
      <c r="B49" s="13"/>
      <c r="C49" s="14"/>
      <c r="D49" s="13" t="s">
        <v>54</v>
      </c>
      <c r="E49" s="13"/>
      <c r="F49" s="13"/>
      <c r="G49" s="13"/>
      <c r="H49" s="13"/>
      <c r="I49" s="13"/>
      <c r="J49" s="13"/>
    </row>
    <row r="50" spans="1:10" ht="15" customHeight="1" x14ac:dyDescent="0.15">
      <c r="A50" s="13"/>
      <c r="B50" s="13"/>
      <c r="C50" s="14"/>
      <c r="D50" s="13" t="s">
        <v>54</v>
      </c>
      <c r="E50" s="13"/>
      <c r="F50" s="13"/>
      <c r="G50" s="13"/>
      <c r="H50" s="13"/>
      <c r="I50" s="13"/>
      <c r="J50" s="13"/>
    </row>
    <row r="51" spans="1:10" ht="15" customHeight="1" x14ac:dyDescent="0.15">
      <c r="A51" s="13"/>
      <c r="B51" s="13"/>
      <c r="C51" s="14"/>
      <c r="D51" s="13" t="s">
        <v>54</v>
      </c>
      <c r="E51" s="13"/>
      <c r="F51" s="13"/>
      <c r="G51" s="13"/>
      <c r="H51" s="13"/>
      <c r="I51" s="13"/>
      <c r="J51" s="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E1E8E-A189-A6CB-D9AF-3AE4F074EA3C}">
  <sheetPr>
    <tabColor rgb="FF92D050"/>
  </sheetPr>
  <dimension ref="A1:AE51"/>
  <sheetViews>
    <sheetView workbookViewId="0">
      <pane xSplit="3" ySplit="3" topLeftCell="Z4" activePane="bottomRight" state="frozen"/>
      <selection activeCell="J1" sqref="J1:J3"/>
      <selection pane="topRight" activeCell="J1" sqref="J1:J3"/>
      <selection pane="bottomLeft" activeCell="J1" sqref="J1:J3"/>
      <selection pane="bottomRight" activeCell="AE1" sqref="AE1:AE3"/>
    </sheetView>
  </sheetViews>
  <sheetFormatPr baseColWidth="10" defaultColWidth="10.28515625" defaultRowHeight="15" customHeight="1" outlineLevelCol="1" x14ac:dyDescent="0.25"/>
  <cols>
    <col min="1" max="2" width="25" hidden="1" customWidth="1" outlineLevel="1"/>
    <col min="3" max="3" width="66.7109375" style="15" customWidth="1" collapsed="1"/>
    <col min="4" max="31" width="25" customWidth="1"/>
  </cols>
  <sheetData>
    <row r="1" spans="1:31" ht="15" customHeight="1" x14ac:dyDescent="0.25">
      <c r="A1" s="1" t="s">
        <v>0</v>
      </c>
      <c r="B1" s="2" t="s">
        <v>1</v>
      </c>
      <c r="C1" s="3" t="s">
        <v>2</v>
      </c>
      <c r="D1" s="2" t="s">
        <v>57</v>
      </c>
      <c r="E1" s="2" t="s">
        <v>58</v>
      </c>
      <c r="F1" s="2" t="s">
        <v>59</v>
      </c>
      <c r="G1" s="2" t="s">
        <v>60</v>
      </c>
      <c r="H1" s="2" t="s">
        <v>61</v>
      </c>
      <c r="I1" s="2" t="s">
        <v>62</v>
      </c>
      <c r="J1" s="2" t="s">
        <v>63</v>
      </c>
      <c r="K1" s="2" t="s">
        <v>64</v>
      </c>
      <c r="L1" s="2" t="s">
        <v>65</v>
      </c>
      <c r="M1" s="2" t="s">
        <v>66</v>
      </c>
      <c r="N1" s="2" t="s">
        <v>67</v>
      </c>
      <c r="O1" s="2" t="s">
        <v>68</v>
      </c>
      <c r="P1" s="2" t="s">
        <v>69</v>
      </c>
      <c r="Q1" s="2" t="s">
        <v>70</v>
      </c>
      <c r="R1" s="2" t="s">
        <v>71</v>
      </c>
      <c r="S1" s="2" t="s">
        <v>72</v>
      </c>
      <c r="T1" s="2" t="s">
        <v>73</v>
      </c>
      <c r="U1" s="2" t="s">
        <v>74</v>
      </c>
      <c r="V1" s="2" t="s">
        <v>75</v>
      </c>
      <c r="W1" s="2" t="s">
        <v>76</v>
      </c>
      <c r="X1" s="2" t="s">
        <v>77</v>
      </c>
      <c r="Y1" s="2" t="s">
        <v>78</v>
      </c>
      <c r="Z1" s="2" t="s">
        <v>79</v>
      </c>
      <c r="AA1" s="2" t="s">
        <v>80</v>
      </c>
      <c r="AB1" s="2" t="s">
        <v>81</v>
      </c>
      <c r="AC1" s="2" t="s">
        <v>82</v>
      </c>
      <c r="AD1" s="2" t="s">
        <v>83</v>
      </c>
      <c r="AE1" s="2" t="s">
        <v>286</v>
      </c>
    </row>
    <row r="2" spans="1:31" ht="15" customHeight="1" x14ac:dyDescent="0.25">
      <c r="A2" s="2"/>
      <c r="B2" s="2"/>
      <c r="C2" s="3" t="s">
        <v>9</v>
      </c>
      <c r="D2" s="2" t="s">
        <v>84</v>
      </c>
      <c r="E2" s="2" t="s">
        <v>85</v>
      </c>
      <c r="F2" s="2" t="s">
        <v>86</v>
      </c>
      <c r="G2" s="2" t="s">
        <v>10</v>
      </c>
      <c r="H2" s="2" t="s">
        <v>87</v>
      </c>
      <c r="I2" s="2" t="s">
        <v>88</v>
      </c>
      <c r="J2" s="2" t="s">
        <v>89</v>
      </c>
      <c r="K2" s="2" t="s">
        <v>11</v>
      </c>
      <c r="L2" s="2" t="s">
        <v>90</v>
      </c>
      <c r="M2" s="2" t="s">
        <v>91</v>
      </c>
      <c r="N2" s="2" t="s">
        <v>92</v>
      </c>
      <c r="O2" s="2" t="s">
        <v>12</v>
      </c>
      <c r="P2" s="2" t="s">
        <v>93</v>
      </c>
      <c r="Q2" s="2" t="s">
        <v>94</v>
      </c>
      <c r="R2" s="2" t="s">
        <v>95</v>
      </c>
      <c r="S2" s="2" t="s">
        <v>13</v>
      </c>
      <c r="T2" s="2" t="s">
        <v>96</v>
      </c>
      <c r="U2" s="2" t="s">
        <v>97</v>
      </c>
      <c r="V2" s="2" t="s">
        <v>98</v>
      </c>
      <c r="W2" s="2" t="s">
        <v>14</v>
      </c>
      <c r="X2" s="2" t="s">
        <v>21</v>
      </c>
      <c r="Y2" s="2" t="s">
        <v>99</v>
      </c>
      <c r="Z2" s="2" t="s">
        <v>100</v>
      </c>
      <c r="AA2" s="2" t="s">
        <v>15</v>
      </c>
      <c r="AB2" s="2" t="s">
        <v>101</v>
      </c>
      <c r="AC2" s="2" t="s">
        <v>102</v>
      </c>
      <c r="AD2" s="2" t="s">
        <v>103</v>
      </c>
      <c r="AE2" s="2" t="s">
        <v>15</v>
      </c>
    </row>
    <row r="3" spans="1:31" ht="15" customHeight="1" x14ac:dyDescent="0.25">
      <c r="A3" s="2"/>
      <c r="B3" s="2"/>
      <c r="C3" s="3" t="s">
        <v>16</v>
      </c>
      <c r="D3" s="2" t="s">
        <v>104</v>
      </c>
      <c r="E3" s="2" t="s">
        <v>105</v>
      </c>
      <c r="F3" s="2" t="s">
        <v>106</v>
      </c>
      <c r="G3" s="2" t="s">
        <v>17</v>
      </c>
      <c r="H3" s="2" t="s">
        <v>107</v>
      </c>
      <c r="I3" s="2" t="s">
        <v>108</v>
      </c>
      <c r="J3" s="2" t="s">
        <v>109</v>
      </c>
      <c r="K3" s="2" t="s">
        <v>18</v>
      </c>
      <c r="L3" s="2" t="s">
        <v>110</v>
      </c>
      <c r="M3" s="2" t="s">
        <v>111</v>
      </c>
      <c r="N3" s="2" t="s">
        <v>112</v>
      </c>
      <c r="O3" s="2" t="s">
        <v>19</v>
      </c>
      <c r="P3" s="2" t="s">
        <v>113</v>
      </c>
      <c r="Q3" s="2" t="s">
        <v>114</v>
      </c>
      <c r="R3" s="2" t="s">
        <v>115</v>
      </c>
      <c r="S3" s="2" t="s">
        <v>20</v>
      </c>
      <c r="T3" s="2" t="s">
        <v>116</v>
      </c>
      <c r="U3" s="2" t="s">
        <v>117</v>
      </c>
      <c r="V3" s="2" t="s">
        <v>118</v>
      </c>
      <c r="W3" s="2" t="s">
        <v>21</v>
      </c>
      <c r="X3" s="2" t="s">
        <v>119</v>
      </c>
      <c r="Y3" s="2" t="s">
        <v>120</v>
      </c>
      <c r="Z3" s="2" t="s">
        <v>121</v>
      </c>
      <c r="AA3" s="2" t="s">
        <v>22</v>
      </c>
      <c r="AB3" s="2" t="s">
        <v>122</v>
      </c>
      <c r="AC3" s="2" t="s">
        <v>123</v>
      </c>
      <c r="AD3" s="2" t="s">
        <v>124</v>
      </c>
      <c r="AE3" s="2" t="s">
        <v>285</v>
      </c>
    </row>
    <row r="4" spans="1:31" ht="15" customHeight="1" x14ac:dyDescent="0.15">
      <c r="A4" s="4" t="s">
        <v>23</v>
      </c>
      <c r="B4" s="4" t="s">
        <v>24</v>
      </c>
      <c r="C4" s="5" t="s">
        <v>25</v>
      </c>
      <c r="D4" s="6">
        <v>256344133</v>
      </c>
      <c r="E4" s="6">
        <v>315247911</v>
      </c>
      <c r="F4" s="6">
        <v>267551352.331</v>
      </c>
      <c r="G4" s="6">
        <v>384278411</v>
      </c>
      <c r="H4" s="6">
        <v>266646077</v>
      </c>
      <c r="I4" s="6">
        <v>315353091</v>
      </c>
      <c r="J4" s="6">
        <v>274330188</v>
      </c>
      <c r="K4" s="6">
        <v>364038500</v>
      </c>
      <c r="L4" s="6">
        <v>232064974</v>
      </c>
      <c r="M4" s="6">
        <v>105928029</v>
      </c>
      <c r="N4" s="6">
        <v>285605817</v>
      </c>
      <c r="O4" s="6">
        <v>469389256</v>
      </c>
      <c r="P4" s="6">
        <v>301857450</v>
      </c>
      <c r="Q4" s="6">
        <v>382191405</v>
      </c>
      <c r="R4" s="6">
        <v>472402579</v>
      </c>
      <c r="S4" s="6">
        <v>582873690</v>
      </c>
      <c r="T4" s="6">
        <v>354990016</v>
      </c>
      <c r="U4" s="6">
        <v>400866713</v>
      </c>
      <c r="V4" s="6">
        <v>353594563</v>
      </c>
      <c r="W4" s="6">
        <v>496456155.65399998</v>
      </c>
      <c r="X4" s="6">
        <v>308647525</v>
      </c>
      <c r="Y4" s="6">
        <v>343667265</v>
      </c>
      <c r="Z4" s="6">
        <v>300333108</v>
      </c>
      <c r="AA4" s="6">
        <v>452925062</v>
      </c>
      <c r="AB4" s="6">
        <v>321038451</v>
      </c>
      <c r="AC4" s="6">
        <v>380501105</v>
      </c>
      <c r="AD4" s="6">
        <v>334022073.88200003</v>
      </c>
      <c r="AE4" s="6">
        <v>504936245</v>
      </c>
    </row>
    <row r="5" spans="1:31" ht="15" customHeight="1" x14ac:dyDescent="0.15">
      <c r="A5" s="4" t="s">
        <v>23</v>
      </c>
      <c r="B5" s="4" t="s">
        <v>24</v>
      </c>
      <c r="C5" s="5" t="s">
        <v>26</v>
      </c>
      <c r="D5" s="6">
        <v>110932802</v>
      </c>
      <c r="E5" s="6">
        <v>113804310</v>
      </c>
      <c r="F5" s="6">
        <v>113431862.02925</v>
      </c>
      <c r="G5" s="6">
        <v>114754686</v>
      </c>
      <c r="H5" s="6">
        <v>118328210</v>
      </c>
      <c r="I5" s="6">
        <v>122333905</v>
      </c>
      <c r="J5" s="6">
        <v>122508409</v>
      </c>
      <c r="K5" s="6">
        <v>120675907</v>
      </c>
      <c r="L5" s="6">
        <v>120809187</v>
      </c>
      <c r="M5" s="6">
        <v>101129082</v>
      </c>
      <c r="N5" s="6">
        <v>88264235.292999998</v>
      </c>
      <c r="O5" s="6">
        <v>77627979</v>
      </c>
      <c r="P5" s="6">
        <v>70560828</v>
      </c>
      <c r="Q5" s="6">
        <v>69016935.840000004</v>
      </c>
      <c r="R5" s="6">
        <v>76320636.159999996</v>
      </c>
      <c r="S5" s="6">
        <v>85862654</v>
      </c>
      <c r="T5" s="6">
        <v>96182613</v>
      </c>
      <c r="U5" s="6">
        <v>106864635</v>
      </c>
      <c r="V5" s="6">
        <v>108427267</v>
      </c>
      <c r="W5" s="6">
        <v>125036121.271</v>
      </c>
      <c r="X5" s="6">
        <v>116147244</v>
      </c>
      <c r="Y5" s="6">
        <v>118847849</v>
      </c>
      <c r="Z5" s="6">
        <v>120700669</v>
      </c>
      <c r="AA5" s="6">
        <v>126624635</v>
      </c>
      <c r="AB5" s="6">
        <v>125655691</v>
      </c>
      <c r="AC5" s="6">
        <v>119429991</v>
      </c>
      <c r="AD5" s="6">
        <v>119520671.589</v>
      </c>
      <c r="AE5" s="6">
        <v>123853318</v>
      </c>
    </row>
    <row r="6" spans="1:31" ht="15" customHeight="1" x14ac:dyDescent="0.15">
      <c r="A6" s="4" t="s">
        <v>23</v>
      </c>
      <c r="B6" s="4" t="s">
        <v>24</v>
      </c>
      <c r="C6" s="5" t="s">
        <v>27</v>
      </c>
      <c r="D6" s="6">
        <v>5385797</v>
      </c>
      <c r="E6" s="6">
        <v>5633998</v>
      </c>
      <c r="F6" s="6">
        <v>5431934.6906965999</v>
      </c>
      <c r="G6" s="6">
        <v>8204604</v>
      </c>
      <c r="H6" s="6">
        <v>5814417</v>
      </c>
      <c r="I6" s="6">
        <v>6110266</v>
      </c>
      <c r="J6" s="6">
        <v>5197351</v>
      </c>
      <c r="K6" s="6">
        <v>6089487</v>
      </c>
      <c r="L6" s="6">
        <v>5174023</v>
      </c>
      <c r="M6" s="6">
        <v>3178938</v>
      </c>
      <c r="N6" s="6">
        <v>2406391</v>
      </c>
      <c r="O6" s="6">
        <v>7088943</v>
      </c>
      <c r="P6" s="6">
        <v>3508418</v>
      </c>
      <c r="Q6" s="6">
        <v>4373441</v>
      </c>
      <c r="R6" s="6">
        <v>4242693</v>
      </c>
      <c r="S6" s="6">
        <v>8985353</v>
      </c>
      <c r="T6" s="6">
        <v>6416952</v>
      </c>
      <c r="U6" s="6">
        <v>7043782</v>
      </c>
      <c r="V6" s="6">
        <v>7968336</v>
      </c>
      <c r="W6" s="6">
        <v>10854302.221000001</v>
      </c>
      <c r="X6" s="6">
        <v>7893574</v>
      </c>
      <c r="Y6" s="6">
        <v>8103351</v>
      </c>
      <c r="Z6" s="6">
        <v>9354046</v>
      </c>
      <c r="AA6" s="6">
        <v>13173442</v>
      </c>
      <c r="AB6" s="6">
        <v>14293260</v>
      </c>
      <c r="AC6" s="6">
        <v>14106054</v>
      </c>
      <c r="AD6" s="6">
        <v>14159406.107000001</v>
      </c>
      <c r="AE6" s="6">
        <v>15312991</v>
      </c>
    </row>
    <row r="7" spans="1:31" ht="15" customHeight="1" x14ac:dyDescent="0.15">
      <c r="A7" s="7" t="s">
        <v>23</v>
      </c>
      <c r="B7" s="7" t="s">
        <v>24</v>
      </c>
      <c r="C7" s="8" t="s">
        <v>28</v>
      </c>
      <c r="D7" s="9">
        <v>372662732</v>
      </c>
      <c r="E7" s="9">
        <v>434686219</v>
      </c>
      <c r="F7" s="9">
        <v>386415149.05094701</v>
      </c>
      <c r="G7" s="9">
        <v>507237701</v>
      </c>
      <c r="H7" s="9">
        <v>390788704</v>
      </c>
      <c r="I7" s="9">
        <v>443797262</v>
      </c>
      <c r="J7" s="9">
        <v>402035948</v>
      </c>
      <c r="K7" s="9">
        <v>490803894</v>
      </c>
      <c r="L7" s="9">
        <v>358048184</v>
      </c>
      <c r="M7" s="9">
        <v>210236049</v>
      </c>
      <c r="N7" s="9">
        <v>376276443.29299998</v>
      </c>
      <c r="O7" s="9">
        <v>554106178</v>
      </c>
      <c r="P7" s="9">
        <v>375926696</v>
      </c>
      <c r="Q7" s="9">
        <v>455581781.83999997</v>
      </c>
      <c r="R7" s="9">
        <v>552965908.15999997</v>
      </c>
      <c r="S7" s="9">
        <v>677721697</v>
      </c>
      <c r="T7" s="9">
        <v>457589581</v>
      </c>
      <c r="U7" s="9">
        <v>514775130</v>
      </c>
      <c r="V7" s="9">
        <v>469990166</v>
      </c>
      <c r="W7" s="9">
        <v>632346579.14600003</v>
      </c>
      <c r="X7" s="9">
        <v>432688343</v>
      </c>
      <c r="Y7" s="9">
        <v>470618465</v>
      </c>
      <c r="Z7" s="9">
        <v>430387823</v>
      </c>
      <c r="AA7" s="9">
        <v>592723139</v>
      </c>
      <c r="AB7" s="9">
        <v>460987402</v>
      </c>
      <c r="AC7" s="9">
        <v>514037150</v>
      </c>
      <c r="AD7" s="9">
        <v>467702151.57800001</v>
      </c>
      <c r="AE7" s="9">
        <v>644102554</v>
      </c>
    </row>
    <row r="8" spans="1:31" ht="15" customHeight="1" x14ac:dyDescent="0.15">
      <c r="A8" s="4" t="s">
        <v>23</v>
      </c>
      <c r="B8" s="4" t="s">
        <v>24</v>
      </c>
      <c r="C8" s="5" t="s">
        <v>29</v>
      </c>
      <c r="D8" s="6">
        <v>-190548104</v>
      </c>
      <c r="E8" s="6">
        <v>-230572908</v>
      </c>
      <c r="F8" s="6">
        <v>-211425329.21599999</v>
      </c>
      <c r="G8" s="6">
        <v>-274766540</v>
      </c>
      <c r="H8" s="6">
        <v>-199709167</v>
      </c>
      <c r="I8" s="6">
        <v>-233269124</v>
      </c>
      <c r="J8" s="6">
        <v>-210381942</v>
      </c>
      <c r="K8" s="6">
        <v>-262737550</v>
      </c>
      <c r="L8" s="6">
        <v>-175060258</v>
      </c>
      <c r="M8" s="6">
        <v>-91578008</v>
      </c>
      <c r="N8" s="6">
        <v>-240244871</v>
      </c>
      <c r="O8" s="6">
        <v>-343739137</v>
      </c>
      <c r="P8" s="6">
        <v>-233732731</v>
      </c>
      <c r="Q8" s="6">
        <v>-292588111</v>
      </c>
      <c r="R8" s="6">
        <v>-348029169</v>
      </c>
      <c r="S8" s="6">
        <v>-404235646</v>
      </c>
      <c r="T8" s="6">
        <v>-262059587</v>
      </c>
      <c r="U8" s="6">
        <v>-299648504</v>
      </c>
      <c r="V8" s="6">
        <v>-270692893</v>
      </c>
      <c r="W8" s="6">
        <v>-362850128.29100001</v>
      </c>
      <c r="X8" s="6">
        <v>-239259199</v>
      </c>
      <c r="Y8" s="6">
        <v>-257938061</v>
      </c>
      <c r="Z8" s="6">
        <v>-228936361</v>
      </c>
      <c r="AA8" s="6">
        <v>-328799321</v>
      </c>
      <c r="AB8" s="6">
        <v>-240172883</v>
      </c>
      <c r="AC8" s="6">
        <v>-274971700</v>
      </c>
      <c r="AD8" s="6">
        <v>-249290591.463</v>
      </c>
      <c r="AE8" s="6">
        <v>-350730156</v>
      </c>
    </row>
    <row r="9" spans="1:31" ht="15" customHeight="1" x14ac:dyDescent="0.15">
      <c r="A9" s="4" t="s">
        <v>23</v>
      </c>
      <c r="B9" s="4" t="s">
        <v>24</v>
      </c>
      <c r="C9" s="5" t="s">
        <v>30</v>
      </c>
      <c r="D9" s="6">
        <v>-40908569</v>
      </c>
      <c r="E9" s="6">
        <v>-40486219</v>
      </c>
      <c r="F9" s="6">
        <v>-39249914.801131897</v>
      </c>
      <c r="G9" s="6">
        <v>-44663865</v>
      </c>
      <c r="H9" s="6">
        <v>-47122412</v>
      </c>
      <c r="I9" s="6">
        <v>-50255093</v>
      </c>
      <c r="J9" s="6">
        <v>-50127628</v>
      </c>
      <c r="K9" s="6">
        <v>-65194996</v>
      </c>
      <c r="L9" s="6">
        <v>-61051362</v>
      </c>
      <c r="M9" s="6">
        <v>-65580273</v>
      </c>
      <c r="N9" s="6">
        <v>-34328842.292999998</v>
      </c>
      <c r="O9" s="6">
        <v>-29289952</v>
      </c>
      <c r="P9" s="6">
        <v>-21528369</v>
      </c>
      <c r="Q9" s="6">
        <v>-17650183.500999998</v>
      </c>
      <c r="R9" s="6">
        <v>-17994618.16</v>
      </c>
      <c r="S9" s="6">
        <v>-36442485</v>
      </c>
      <c r="T9" s="6">
        <v>-44589348</v>
      </c>
      <c r="U9" s="6">
        <v>-59396239.432999998</v>
      </c>
      <c r="V9" s="6">
        <v>-69782554</v>
      </c>
      <c r="W9" s="6">
        <v>-83377656.246000007</v>
      </c>
      <c r="X9" s="6">
        <v>-75866786</v>
      </c>
      <c r="Y9" s="6">
        <v>-86372412</v>
      </c>
      <c r="Z9" s="6">
        <v>-82840440</v>
      </c>
      <c r="AA9" s="6">
        <v>-86790477</v>
      </c>
      <c r="AB9" s="6">
        <v>-73889077</v>
      </c>
      <c r="AC9" s="6">
        <v>-65990339</v>
      </c>
      <c r="AD9" s="6">
        <v>-51678310.693000004</v>
      </c>
      <c r="AE9" s="6">
        <v>-55727643</v>
      </c>
    </row>
    <row r="10" spans="1:31" ht="15" customHeight="1" x14ac:dyDescent="0.15">
      <c r="A10" s="4" t="s">
        <v>23</v>
      </c>
      <c r="B10" s="4" t="s">
        <v>24</v>
      </c>
      <c r="C10" s="10" t="s">
        <v>31</v>
      </c>
      <c r="D10" s="6">
        <v>-10217520.3864695</v>
      </c>
      <c r="E10" s="6">
        <v>-12237777.104548</v>
      </c>
      <c r="F10" s="6">
        <v>-11609021.428423099</v>
      </c>
      <c r="G10" s="6">
        <v>-11858014.8277304</v>
      </c>
      <c r="H10" s="6">
        <v>-11626967.269751601</v>
      </c>
      <c r="I10" s="6">
        <v>-13096906.730248399</v>
      </c>
      <c r="J10" s="6">
        <v>-12559994</v>
      </c>
      <c r="K10" s="6">
        <v>-12429459</v>
      </c>
      <c r="L10" s="6">
        <v>-12453072</v>
      </c>
      <c r="M10" s="6">
        <v>-11246205.757999999</v>
      </c>
      <c r="N10" s="6">
        <v>-9274381.0659999996</v>
      </c>
      <c r="O10" s="6">
        <v>-8349747.2460000003</v>
      </c>
      <c r="P10" s="6">
        <v>-7210367.8269999996</v>
      </c>
      <c r="Q10" s="6">
        <v>-5866509.5930000003</v>
      </c>
      <c r="R10" s="6">
        <v>-5139887.9110000003</v>
      </c>
      <c r="S10" s="6">
        <v>-7270843.2800000003</v>
      </c>
      <c r="T10" s="6">
        <v>-11172995</v>
      </c>
      <c r="U10" s="6">
        <v>-18443904.138999999</v>
      </c>
      <c r="V10" s="6">
        <v>-23264619</v>
      </c>
      <c r="W10" s="6">
        <v>-25719872.043000001</v>
      </c>
      <c r="X10" s="6">
        <v>-25782220.980999999</v>
      </c>
      <c r="Y10" s="6">
        <v>-27792852.265999999</v>
      </c>
      <c r="Z10" s="6">
        <v>-25556387</v>
      </c>
      <c r="AA10" s="6">
        <v>-25072554.870999999</v>
      </c>
      <c r="AB10" s="6">
        <v>-22263834.184</v>
      </c>
      <c r="AC10" s="6">
        <v>-20379965.978999998</v>
      </c>
      <c r="AD10" s="6">
        <v>-18017457.322000001</v>
      </c>
      <c r="AE10" s="6">
        <v>-15866236.406000001</v>
      </c>
    </row>
    <row r="11" spans="1:31" ht="15" customHeight="1" x14ac:dyDescent="0.15">
      <c r="A11" s="4" t="s">
        <v>23</v>
      </c>
      <c r="B11" s="4" t="s">
        <v>24</v>
      </c>
      <c r="C11" s="10" t="s">
        <v>32</v>
      </c>
      <c r="D11" s="6">
        <v>-26893791</v>
      </c>
      <c r="E11" s="6">
        <v>-24312454</v>
      </c>
      <c r="F11" s="6">
        <v>-24901989.86775</v>
      </c>
      <c r="G11" s="6">
        <v>-29970937</v>
      </c>
      <c r="H11" s="6">
        <v>-31141664</v>
      </c>
      <c r="I11" s="6">
        <v>-32232459</v>
      </c>
      <c r="J11" s="6">
        <v>-32651465</v>
      </c>
      <c r="K11" s="6">
        <v>-48084758</v>
      </c>
      <c r="L11" s="6">
        <v>-43091339</v>
      </c>
      <c r="M11" s="6">
        <v>-50023541</v>
      </c>
      <c r="N11" s="6">
        <v>-19744053</v>
      </c>
      <c r="O11" s="6">
        <v>-15352794</v>
      </c>
      <c r="P11" s="6">
        <v>-8694474</v>
      </c>
      <c r="Q11" s="6">
        <v>-5854059</v>
      </c>
      <c r="R11" s="6">
        <v>-7289016</v>
      </c>
      <c r="S11" s="6">
        <v>-23431188</v>
      </c>
      <c r="T11" s="6">
        <v>-27526666</v>
      </c>
      <c r="U11" s="6">
        <v>-33667250.718999997</v>
      </c>
      <c r="V11" s="6">
        <v>-39118572</v>
      </c>
      <c r="W11" s="6">
        <v>-50857096.821000002</v>
      </c>
      <c r="X11" s="6">
        <v>-42533347</v>
      </c>
      <c r="Y11" s="6">
        <v>-50885021</v>
      </c>
      <c r="Z11" s="6">
        <v>-48855597</v>
      </c>
      <c r="AA11" s="6">
        <v>-52869557</v>
      </c>
      <c r="AB11" s="6">
        <v>-43335158</v>
      </c>
      <c r="AC11" s="6">
        <v>-37019987</v>
      </c>
      <c r="AD11" s="6">
        <v>-26786252.313999999</v>
      </c>
      <c r="AE11" s="6">
        <v>-32169491</v>
      </c>
    </row>
    <row r="12" spans="1:31" ht="15" customHeight="1" x14ac:dyDescent="0.15">
      <c r="A12" s="4" t="s">
        <v>23</v>
      </c>
      <c r="B12" s="4" t="s">
        <v>24</v>
      </c>
      <c r="C12" s="10" t="s">
        <v>33</v>
      </c>
      <c r="D12" s="6">
        <v>-3797257.6135304999</v>
      </c>
      <c r="E12" s="6">
        <v>-3935987.8954520002</v>
      </c>
      <c r="F12" s="6">
        <v>-2738903.5049588</v>
      </c>
      <c r="G12" s="6">
        <v>-2834913.1722696</v>
      </c>
      <c r="H12" s="6">
        <v>-4353780.7302484</v>
      </c>
      <c r="I12" s="6">
        <v>-4925727.2697516</v>
      </c>
      <c r="J12" s="6">
        <v>-4916169</v>
      </c>
      <c r="K12" s="6">
        <v>-4680779</v>
      </c>
      <c r="L12" s="6">
        <v>-5506951</v>
      </c>
      <c r="M12" s="6">
        <v>-4310526.2419999996</v>
      </c>
      <c r="N12" s="6">
        <v>-5310408.227</v>
      </c>
      <c r="O12" s="6">
        <v>-5587410.7539999997</v>
      </c>
      <c r="P12" s="6">
        <v>-5623527.1730000004</v>
      </c>
      <c r="Q12" s="6">
        <v>-5929614.9079999998</v>
      </c>
      <c r="R12" s="6">
        <v>-5565714.2489999998</v>
      </c>
      <c r="S12" s="6">
        <v>-5740453.7199999997</v>
      </c>
      <c r="T12" s="6">
        <v>-5889687</v>
      </c>
      <c r="U12" s="6">
        <v>-7285084.5750000002</v>
      </c>
      <c r="V12" s="6">
        <v>-7399363</v>
      </c>
      <c r="W12" s="6">
        <v>-6800687.3820000002</v>
      </c>
      <c r="X12" s="6">
        <v>-7551218.0190000003</v>
      </c>
      <c r="Y12" s="6">
        <v>-7694538.7340000002</v>
      </c>
      <c r="Z12" s="6">
        <v>-8428456</v>
      </c>
      <c r="AA12" s="6">
        <v>-8848365.1290000025</v>
      </c>
      <c r="AB12" s="6">
        <v>-8290084.8159999996</v>
      </c>
      <c r="AC12" s="6">
        <v>-8590386.0209999997</v>
      </c>
      <c r="AD12" s="6">
        <v>-6874601.057</v>
      </c>
      <c r="AE12" s="6">
        <v>-7691915.5939999986</v>
      </c>
    </row>
    <row r="13" spans="1:31" ht="15" customHeight="1" x14ac:dyDescent="0.15">
      <c r="A13" s="4" t="s">
        <v>23</v>
      </c>
      <c r="B13" s="4" t="s">
        <v>24</v>
      </c>
      <c r="C13" s="5" t="s">
        <v>34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6">
        <v>-985882.79384728905</v>
      </c>
      <c r="Y13" s="6">
        <v>-1038531.02489098</v>
      </c>
      <c r="Z13" s="11">
        <v>0</v>
      </c>
      <c r="AA13" s="6">
        <v>-3582395.6828715173</v>
      </c>
      <c r="AB13" s="6">
        <v>-1827503</v>
      </c>
      <c r="AC13" s="6">
        <v>-1487577</v>
      </c>
      <c r="AD13" s="6">
        <v>-1537848</v>
      </c>
      <c r="AE13" s="6">
        <v>-4126901</v>
      </c>
    </row>
    <row r="14" spans="1:31" ht="15" customHeight="1" x14ac:dyDescent="0.15">
      <c r="A14" s="7" t="s">
        <v>23</v>
      </c>
      <c r="B14" s="7" t="s">
        <v>24</v>
      </c>
      <c r="C14" s="8" t="s">
        <v>35</v>
      </c>
      <c r="D14" s="9">
        <v>-231456673</v>
      </c>
      <c r="E14" s="9">
        <v>-271059127</v>
      </c>
      <c r="F14" s="9">
        <v>-250675244.01713201</v>
      </c>
      <c r="G14" s="9">
        <v>-319430405</v>
      </c>
      <c r="H14" s="9">
        <v>-246831579</v>
      </c>
      <c r="I14" s="9">
        <v>-283524217</v>
      </c>
      <c r="J14" s="9">
        <v>-260509570</v>
      </c>
      <c r="K14" s="9">
        <v>-327932546</v>
      </c>
      <c r="L14" s="9">
        <v>-236111620</v>
      </c>
      <c r="M14" s="9">
        <v>-157158281</v>
      </c>
      <c r="N14" s="9">
        <v>-274573713.29299998</v>
      </c>
      <c r="O14" s="9">
        <v>-373029089</v>
      </c>
      <c r="P14" s="9">
        <v>-255261100</v>
      </c>
      <c r="Q14" s="9">
        <v>-310238294.50099999</v>
      </c>
      <c r="R14" s="9">
        <v>-366023787.16000003</v>
      </c>
      <c r="S14" s="9">
        <v>-440678131</v>
      </c>
      <c r="T14" s="9">
        <v>-306648935</v>
      </c>
      <c r="U14" s="9">
        <v>-359044743.43300003</v>
      </c>
      <c r="V14" s="9">
        <v>-340475447</v>
      </c>
      <c r="W14" s="9">
        <v>-446227784.537</v>
      </c>
      <c r="X14" s="9">
        <v>-316111867.79384702</v>
      </c>
      <c r="Y14" s="9">
        <v>-345349004.02489102</v>
      </c>
      <c r="Z14" s="9">
        <v>-311776801</v>
      </c>
      <c r="AA14" s="9">
        <v>-419172193.68287152</v>
      </c>
      <c r="AB14" s="9">
        <v>-315889463</v>
      </c>
      <c r="AC14" s="9">
        <v>-342449616</v>
      </c>
      <c r="AD14" s="9">
        <v>-302506750.15600002</v>
      </c>
      <c r="AE14" s="9">
        <v>-410584700</v>
      </c>
    </row>
    <row r="15" spans="1:31" ht="15" customHeight="1" x14ac:dyDescent="0.15">
      <c r="A15" s="4" t="s">
        <v>23</v>
      </c>
      <c r="B15" s="4" t="s">
        <v>24</v>
      </c>
      <c r="C15" s="5" t="s">
        <v>36</v>
      </c>
      <c r="D15" s="6">
        <v>65796029</v>
      </c>
      <c r="E15" s="6">
        <v>84675003</v>
      </c>
      <c r="F15" s="6">
        <v>56126023.115000002</v>
      </c>
      <c r="G15" s="6">
        <v>109511871</v>
      </c>
      <c r="H15" s="6">
        <v>66936910</v>
      </c>
      <c r="I15" s="6">
        <v>82083967</v>
      </c>
      <c r="J15" s="6">
        <v>63948246</v>
      </c>
      <c r="K15" s="6">
        <v>101300950</v>
      </c>
      <c r="L15" s="6">
        <v>57004716</v>
      </c>
      <c r="M15" s="6">
        <v>14350021</v>
      </c>
      <c r="N15" s="6">
        <v>45360946</v>
      </c>
      <c r="O15" s="6">
        <v>125650119</v>
      </c>
      <c r="P15" s="6">
        <v>68124719</v>
      </c>
      <c r="Q15" s="6">
        <v>89603294</v>
      </c>
      <c r="R15" s="6">
        <v>124373410</v>
      </c>
      <c r="S15" s="6">
        <v>178638044</v>
      </c>
      <c r="T15" s="6">
        <v>92930429</v>
      </c>
      <c r="U15" s="6">
        <v>101218209</v>
      </c>
      <c r="V15" s="6">
        <v>82901670</v>
      </c>
      <c r="W15" s="6">
        <v>133606027.36300001</v>
      </c>
      <c r="X15" s="6">
        <v>69388326</v>
      </c>
      <c r="Y15" s="6">
        <v>85729204</v>
      </c>
      <c r="Z15" s="6">
        <v>71396747</v>
      </c>
      <c r="AA15" s="6">
        <v>124125741</v>
      </c>
      <c r="AB15" s="6">
        <v>80865568</v>
      </c>
      <c r="AC15" s="6">
        <v>105529405</v>
      </c>
      <c r="AD15" s="6">
        <v>84731482.419000104</v>
      </c>
      <c r="AE15" s="6">
        <v>154206089</v>
      </c>
    </row>
    <row r="16" spans="1:31" ht="15" customHeight="1" x14ac:dyDescent="0.15">
      <c r="A16" s="4" t="s">
        <v>23</v>
      </c>
      <c r="B16" s="4" t="s">
        <v>24</v>
      </c>
      <c r="C16" s="5" t="s">
        <v>37</v>
      </c>
      <c r="D16" s="6">
        <v>70024233</v>
      </c>
      <c r="E16" s="6">
        <v>73318091</v>
      </c>
      <c r="F16" s="6">
        <v>74181947.228118107</v>
      </c>
      <c r="G16" s="6">
        <v>70090821</v>
      </c>
      <c r="H16" s="6">
        <v>71205798</v>
      </c>
      <c r="I16" s="6">
        <v>72078812</v>
      </c>
      <c r="J16" s="6">
        <v>72380781</v>
      </c>
      <c r="K16" s="6">
        <v>55480911</v>
      </c>
      <c r="L16" s="6">
        <v>59757825</v>
      </c>
      <c r="M16" s="6">
        <v>35548809</v>
      </c>
      <c r="N16" s="6">
        <v>53935393</v>
      </c>
      <c r="O16" s="6">
        <v>48338027</v>
      </c>
      <c r="P16" s="6">
        <v>49032459</v>
      </c>
      <c r="Q16" s="6">
        <v>51366752.339000002</v>
      </c>
      <c r="R16" s="6">
        <v>58326018</v>
      </c>
      <c r="S16" s="6">
        <v>49420169</v>
      </c>
      <c r="T16" s="6">
        <v>51593265</v>
      </c>
      <c r="U16" s="6">
        <v>47468395.567000002</v>
      </c>
      <c r="V16" s="6">
        <v>38644713</v>
      </c>
      <c r="W16" s="6">
        <v>41658465.024999999</v>
      </c>
      <c r="X16" s="6">
        <v>40280458</v>
      </c>
      <c r="Y16" s="6">
        <v>32475437</v>
      </c>
      <c r="Z16" s="6">
        <v>37860229</v>
      </c>
      <c r="AA16" s="6">
        <v>39834158</v>
      </c>
      <c r="AB16" s="6">
        <v>51766614</v>
      </c>
      <c r="AC16" s="6">
        <v>53439652</v>
      </c>
      <c r="AD16" s="6">
        <v>67842360.895999998</v>
      </c>
      <c r="AE16" s="6">
        <v>68125675</v>
      </c>
    </row>
    <row r="17" spans="1:31" ht="15" customHeight="1" x14ac:dyDescent="0.15">
      <c r="A17" s="4" t="s">
        <v>23</v>
      </c>
      <c r="B17" s="4" t="s">
        <v>24</v>
      </c>
      <c r="C17" s="5" t="s">
        <v>38</v>
      </c>
      <c r="D17" s="6">
        <v>5385797</v>
      </c>
      <c r="E17" s="6">
        <v>5633998</v>
      </c>
      <c r="F17" s="6">
        <v>5431934.3132998003</v>
      </c>
      <c r="G17" s="6">
        <v>8204604</v>
      </c>
      <c r="H17" s="6">
        <v>5814417</v>
      </c>
      <c r="I17" s="6">
        <v>6110266</v>
      </c>
      <c r="J17" s="6">
        <v>5197351</v>
      </c>
      <c r="K17" s="6">
        <v>6089487</v>
      </c>
      <c r="L17" s="6">
        <v>5174023</v>
      </c>
      <c r="M17" s="6">
        <v>3178938</v>
      </c>
      <c r="N17" s="6">
        <v>2406391</v>
      </c>
      <c r="O17" s="6">
        <v>7088943</v>
      </c>
      <c r="P17" s="6">
        <v>3508418</v>
      </c>
      <c r="Q17" s="6">
        <v>4373441</v>
      </c>
      <c r="R17" s="6">
        <v>4242693</v>
      </c>
      <c r="S17" s="6">
        <v>8985353</v>
      </c>
      <c r="T17" s="6">
        <v>6416952</v>
      </c>
      <c r="U17" s="6">
        <v>7043782</v>
      </c>
      <c r="V17" s="6">
        <v>7968336</v>
      </c>
      <c r="W17" s="6">
        <v>10854302.221000001</v>
      </c>
      <c r="X17" s="6">
        <v>6907691.2061527101</v>
      </c>
      <c r="Y17" s="6">
        <v>7064819.9751090202</v>
      </c>
      <c r="Z17" s="6">
        <v>9354046</v>
      </c>
      <c r="AA17" s="6">
        <v>9591046.3171284832</v>
      </c>
      <c r="AB17" s="6">
        <v>12465757</v>
      </c>
      <c r="AC17" s="6">
        <v>12618477</v>
      </c>
      <c r="AD17" s="6">
        <v>12621558.107000001</v>
      </c>
      <c r="AE17" s="6">
        <v>11186090</v>
      </c>
    </row>
    <row r="18" spans="1:31" ht="15" customHeight="1" x14ac:dyDescent="0.15">
      <c r="A18" s="7" t="s">
        <v>23</v>
      </c>
      <c r="B18" s="7" t="s">
        <v>24</v>
      </c>
      <c r="C18" s="8" t="s">
        <v>39</v>
      </c>
      <c r="D18" s="9">
        <v>141206059</v>
      </c>
      <c r="E18" s="9">
        <v>163627092</v>
      </c>
      <c r="F18" s="9">
        <v>135739904.656418</v>
      </c>
      <c r="G18" s="9">
        <v>187807296</v>
      </c>
      <c r="H18" s="9">
        <v>143957125</v>
      </c>
      <c r="I18" s="9">
        <v>160273045</v>
      </c>
      <c r="J18" s="9">
        <v>141526378</v>
      </c>
      <c r="K18" s="9">
        <v>162871348</v>
      </c>
      <c r="L18" s="9">
        <v>121936564</v>
      </c>
      <c r="M18" s="9">
        <v>53077768</v>
      </c>
      <c r="N18" s="9">
        <v>101702730</v>
      </c>
      <c r="O18" s="9">
        <v>181077089</v>
      </c>
      <c r="P18" s="9">
        <v>120665596</v>
      </c>
      <c r="Q18" s="9">
        <v>145343487.33899999</v>
      </c>
      <c r="R18" s="9">
        <v>186942121</v>
      </c>
      <c r="S18" s="9">
        <v>237043566</v>
      </c>
      <c r="T18" s="9">
        <v>150940646</v>
      </c>
      <c r="U18" s="9">
        <v>155730386.567</v>
      </c>
      <c r="V18" s="9">
        <v>129514719</v>
      </c>
      <c r="W18" s="9">
        <v>186118794.609</v>
      </c>
      <c r="X18" s="9">
        <v>116576475.20615301</v>
      </c>
      <c r="Y18" s="9">
        <v>125269460.975109</v>
      </c>
      <c r="Z18" s="9">
        <v>118611022</v>
      </c>
      <c r="AA18" s="9">
        <v>173550945.31712848</v>
      </c>
      <c r="AB18" s="9">
        <v>145097939</v>
      </c>
      <c r="AC18" s="9">
        <v>171587534</v>
      </c>
      <c r="AD18" s="9">
        <v>165195401.42199999</v>
      </c>
      <c r="AE18" s="9">
        <v>233517854</v>
      </c>
    </row>
    <row r="19" spans="1:31" ht="15" customHeight="1" x14ac:dyDescent="0.15">
      <c r="A19" s="4" t="s">
        <v>23</v>
      </c>
      <c r="B19" s="4" t="s">
        <v>24</v>
      </c>
      <c r="C19" s="5" t="s">
        <v>40</v>
      </c>
      <c r="D19" s="6">
        <v>-128545088</v>
      </c>
      <c r="E19" s="6">
        <v>-140386376</v>
      </c>
      <c r="F19" s="6">
        <v>-129891947.88937999</v>
      </c>
      <c r="G19" s="6">
        <v>-156738512</v>
      </c>
      <c r="H19" s="6">
        <v>-131822966</v>
      </c>
      <c r="I19" s="6">
        <v>-139027177</v>
      </c>
      <c r="J19" s="6">
        <v>-135402517</v>
      </c>
      <c r="K19" s="6">
        <v>-166973474</v>
      </c>
      <c r="L19" s="6">
        <v>-127536722</v>
      </c>
      <c r="M19" s="6">
        <v>-101346266</v>
      </c>
      <c r="N19" s="6">
        <v>-118601222</v>
      </c>
      <c r="O19" s="6">
        <v>-159718275</v>
      </c>
      <c r="P19" s="6">
        <v>-123159146</v>
      </c>
      <c r="Q19" s="6">
        <v>-126432469</v>
      </c>
      <c r="R19" s="6">
        <v>-137289696</v>
      </c>
      <c r="S19" s="6">
        <v>-169794952</v>
      </c>
      <c r="T19" s="6">
        <v>-140042827</v>
      </c>
      <c r="U19" s="6">
        <v>-151156512</v>
      </c>
      <c r="V19" s="6">
        <v>-149083897</v>
      </c>
      <c r="W19" s="6">
        <v>-166837201.25099999</v>
      </c>
      <c r="X19" s="6">
        <v>-146670130.20615301</v>
      </c>
      <c r="Y19" s="6">
        <v>-150133005.975416</v>
      </c>
      <c r="Z19" s="6">
        <v>-151179853</v>
      </c>
      <c r="AA19" s="6">
        <v>-178169816.30802381</v>
      </c>
      <c r="AB19" s="6">
        <v>-142337805</v>
      </c>
      <c r="AC19" s="6">
        <v>-151625222</v>
      </c>
      <c r="AD19" s="6">
        <v>-153321708.04100001</v>
      </c>
      <c r="AE19" s="6">
        <v>-174152457</v>
      </c>
    </row>
    <row r="20" spans="1:31" ht="15" customHeight="1" x14ac:dyDescent="0.15">
      <c r="A20" s="7" t="s">
        <v>23</v>
      </c>
      <c r="B20" s="7" t="s">
        <v>24</v>
      </c>
      <c r="C20" s="8" t="s">
        <v>41</v>
      </c>
      <c r="D20" s="9">
        <v>12660971</v>
      </c>
      <c r="E20" s="9">
        <v>23240716</v>
      </c>
      <c r="F20" s="9">
        <v>5847956.7670378201</v>
      </c>
      <c r="G20" s="9">
        <v>31068784</v>
      </c>
      <c r="H20" s="9">
        <v>12134159</v>
      </c>
      <c r="I20" s="9">
        <v>21245868</v>
      </c>
      <c r="J20" s="9">
        <v>6123861</v>
      </c>
      <c r="K20" s="9">
        <v>-4102126</v>
      </c>
      <c r="L20" s="9">
        <v>-5600158</v>
      </c>
      <c r="M20" s="9">
        <v>-48268498</v>
      </c>
      <c r="N20" s="9">
        <v>-16898492</v>
      </c>
      <c r="O20" s="9">
        <v>21358814</v>
      </c>
      <c r="P20" s="9">
        <v>-2493550</v>
      </c>
      <c r="Q20" s="9">
        <v>18911018.339000002</v>
      </c>
      <c r="R20" s="9">
        <v>49652425</v>
      </c>
      <c r="S20" s="9">
        <v>67248614</v>
      </c>
      <c r="T20" s="9">
        <v>10897819</v>
      </c>
      <c r="U20" s="9">
        <v>4573874.5669999998</v>
      </c>
      <c r="V20" s="9">
        <v>-19569178</v>
      </c>
      <c r="W20" s="9">
        <v>19281593.357999999</v>
      </c>
      <c r="X20" s="9">
        <v>-30093655</v>
      </c>
      <c r="Y20" s="9">
        <v>-24863545.000307199</v>
      </c>
      <c r="Z20" s="9">
        <v>-32568831</v>
      </c>
      <c r="AA20" s="9">
        <v>-4618870.9908953309</v>
      </c>
      <c r="AB20" s="9">
        <v>2760134</v>
      </c>
      <c r="AC20" s="9">
        <v>19962312</v>
      </c>
      <c r="AD20" s="9">
        <v>11873693.3810001</v>
      </c>
      <c r="AE20" s="9">
        <v>59365397</v>
      </c>
    </row>
    <row r="21" spans="1:31" ht="15" customHeight="1" x14ac:dyDescent="0.15">
      <c r="A21" s="4" t="s">
        <v>23</v>
      </c>
      <c r="B21" s="4" t="s">
        <v>24</v>
      </c>
      <c r="C21" s="5" t="s">
        <v>42</v>
      </c>
      <c r="D21" s="6">
        <v>504146</v>
      </c>
      <c r="E21" s="6">
        <v>1267599</v>
      </c>
      <c r="F21" s="6">
        <v>228461.09574970001</v>
      </c>
      <c r="G21" s="6">
        <v>2902486</v>
      </c>
      <c r="H21" s="6">
        <v>199343</v>
      </c>
      <c r="I21" s="6">
        <v>210885</v>
      </c>
      <c r="J21" s="6">
        <v>70143192</v>
      </c>
      <c r="K21" s="6">
        <v>26643440</v>
      </c>
      <c r="L21" s="6">
        <v>-106357</v>
      </c>
      <c r="M21" s="6">
        <v>317854</v>
      </c>
      <c r="N21" s="6">
        <v>90385</v>
      </c>
      <c r="O21" s="6">
        <v>28088189.421</v>
      </c>
      <c r="P21" s="6">
        <v>-452530</v>
      </c>
      <c r="Q21" s="6">
        <v>9963404.6610000003</v>
      </c>
      <c r="R21" s="6">
        <v>-204265</v>
      </c>
      <c r="S21" s="6">
        <v>380719</v>
      </c>
      <c r="T21" s="6">
        <v>182584</v>
      </c>
      <c r="U21" s="6">
        <v>-9009706.2860000003</v>
      </c>
      <c r="V21" s="6">
        <v>9010051</v>
      </c>
      <c r="W21" s="6">
        <v>7146087.7309999997</v>
      </c>
      <c r="X21" s="6">
        <v>3052209</v>
      </c>
      <c r="Y21" s="6">
        <v>-447387</v>
      </c>
      <c r="Z21" s="6">
        <v>12442014</v>
      </c>
      <c r="AA21" s="6">
        <v>21505362</v>
      </c>
      <c r="AB21" s="6">
        <v>121055</v>
      </c>
      <c r="AC21" s="6">
        <v>6164318</v>
      </c>
      <c r="AD21" s="6">
        <v>-574106.95600000001</v>
      </c>
      <c r="AE21" s="6">
        <v>-1486688</v>
      </c>
    </row>
    <row r="22" spans="1:31" ht="15" customHeight="1" x14ac:dyDescent="0.15">
      <c r="A22" s="4" t="s">
        <v>23</v>
      </c>
      <c r="B22" s="4" t="s">
        <v>24</v>
      </c>
      <c r="C22" s="5" t="s">
        <v>43</v>
      </c>
      <c r="D22" s="6">
        <v>585927</v>
      </c>
      <c r="E22" s="6">
        <v>816277</v>
      </c>
      <c r="F22" s="6">
        <v>1958534.1603045</v>
      </c>
      <c r="G22" s="6">
        <v>627393</v>
      </c>
      <c r="H22" s="6">
        <v>457012</v>
      </c>
      <c r="I22" s="6">
        <v>775117</v>
      </c>
      <c r="J22" s="6">
        <v>476526</v>
      </c>
      <c r="K22" s="6">
        <v>777405</v>
      </c>
      <c r="L22" s="6">
        <v>608373</v>
      </c>
      <c r="M22" s="6">
        <v>317708</v>
      </c>
      <c r="N22" s="6">
        <v>224203</v>
      </c>
      <c r="O22" s="6">
        <v>285040</v>
      </c>
      <c r="P22" s="6">
        <v>320610</v>
      </c>
      <c r="Q22" s="6">
        <v>358463</v>
      </c>
      <c r="R22" s="6">
        <v>381375</v>
      </c>
      <c r="S22" s="6">
        <v>1399625</v>
      </c>
      <c r="T22" s="6">
        <v>841325</v>
      </c>
      <c r="U22" s="6">
        <v>1061366</v>
      </c>
      <c r="V22" s="6">
        <v>951215</v>
      </c>
      <c r="W22" s="6">
        <v>531152.02800000098</v>
      </c>
      <c r="X22" s="6">
        <v>784724</v>
      </c>
      <c r="Y22" s="6">
        <v>2442885</v>
      </c>
      <c r="Z22" s="6">
        <v>1684164</v>
      </c>
      <c r="AA22" s="6">
        <v>1549166</v>
      </c>
      <c r="AB22" s="6">
        <v>1675859</v>
      </c>
      <c r="AC22" s="6">
        <v>1141513</v>
      </c>
      <c r="AD22" s="6">
        <v>1093853.6270000001</v>
      </c>
      <c r="AE22" s="6">
        <v>1127311</v>
      </c>
    </row>
    <row r="23" spans="1:31" ht="15" customHeight="1" x14ac:dyDescent="0.15">
      <c r="A23" s="4" t="s">
        <v>23</v>
      </c>
      <c r="B23" s="4" t="s">
        <v>24</v>
      </c>
      <c r="C23" s="5" t="s">
        <v>44</v>
      </c>
      <c r="D23" s="6">
        <v>-5541140</v>
      </c>
      <c r="E23" s="6">
        <v>-5175002</v>
      </c>
      <c r="F23" s="6">
        <v>-6592028.3284606999</v>
      </c>
      <c r="G23" s="6">
        <v>-5271701</v>
      </c>
      <c r="H23" s="6">
        <v>-8906307</v>
      </c>
      <c r="I23" s="6">
        <v>-9340942</v>
      </c>
      <c r="J23" s="6">
        <v>-9506193</v>
      </c>
      <c r="K23" s="6">
        <v>-9245609</v>
      </c>
      <c r="L23" s="6">
        <v>-9237299</v>
      </c>
      <c r="M23" s="6">
        <v>-10386928</v>
      </c>
      <c r="N23" s="6">
        <v>-11151067</v>
      </c>
      <c r="O23" s="6">
        <v>-10955046</v>
      </c>
      <c r="P23" s="6">
        <v>-11297546</v>
      </c>
      <c r="Q23" s="6">
        <v>-10804051</v>
      </c>
      <c r="R23" s="6">
        <v>-10586997</v>
      </c>
      <c r="S23" s="6">
        <v>-10125719</v>
      </c>
      <c r="T23" s="6">
        <v>-9947860</v>
      </c>
      <c r="U23" s="6">
        <v>-10865697</v>
      </c>
      <c r="V23" s="6">
        <v>-11503644</v>
      </c>
      <c r="W23" s="6">
        <v>-11692052.216</v>
      </c>
      <c r="X23" s="6">
        <v>-10542300</v>
      </c>
      <c r="Y23" s="6">
        <v>-10048309</v>
      </c>
      <c r="Z23" s="6">
        <v>-10275099</v>
      </c>
      <c r="AA23" s="6">
        <v>-11817095</v>
      </c>
      <c r="AB23" s="6">
        <v>-12927069</v>
      </c>
      <c r="AC23" s="6">
        <v>-12592214</v>
      </c>
      <c r="AD23" s="6">
        <v>-12479988.372</v>
      </c>
      <c r="AE23" s="6">
        <v>-13033493</v>
      </c>
    </row>
    <row r="24" spans="1:31" ht="15" customHeight="1" x14ac:dyDescent="0.15">
      <c r="A24" s="4" t="s">
        <v>23</v>
      </c>
      <c r="B24" s="4" t="s">
        <v>24</v>
      </c>
      <c r="C24" s="5" t="s">
        <v>45</v>
      </c>
      <c r="D24" s="6">
        <v>3518319</v>
      </c>
      <c r="E24" s="6">
        <v>5896142</v>
      </c>
      <c r="F24" s="6">
        <v>2794335</v>
      </c>
      <c r="G24" s="6">
        <v>15565378</v>
      </c>
      <c r="H24" s="6">
        <v>4188200</v>
      </c>
      <c r="I24" s="6">
        <v>2990267</v>
      </c>
      <c r="J24" s="6">
        <v>4091019</v>
      </c>
      <c r="K24" s="6">
        <v>17043079</v>
      </c>
      <c r="L24" s="6">
        <v>2352744</v>
      </c>
      <c r="M24" s="6">
        <v>-2193954</v>
      </c>
      <c r="N24" s="6">
        <v>-1608989</v>
      </c>
      <c r="O24" s="6">
        <v>-15834766.550000001</v>
      </c>
      <c r="P24" s="6">
        <v>906832</v>
      </c>
      <c r="Q24" s="6">
        <v>25549</v>
      </c>
      <c r="R24" s="6">
        <v>2414173</v>
      </c>
      <c r="S24" s="6">
        <v>3642799</v>
      </c>
      <c r="T24" s="6">
        <v>3321925</v>
      </c>
      <c r="U24" s="6">
        <v>14822690</v>
      </c>
      <c r="V24" s="6">
        <v>3434787</v>
      </c>
      <c r="W24" s="6">
        <v>1022236.341</v>
      </c>
      <c r="X24" s="6">
        <v>2211390</v>
      </c>
      <c r="Y24" s="6">
        <v>2155545</v>
      </c>
      <c r="Z24" s="6">
        <v>5106209</v>
      </c>
      <c r="AA24" s="6">
        <v>10605498</v>
      </c>
      <c r="AB24" s="6">
        <v>3417606</v>
      </c>
      <c r="AC24" s="6">
        <v>2244728</v>
      </c>
      <c r="AD24" s="6">
        <v>3119210</v>
      </c>
      <c r="AE24" s="6">
        <v>13855157</v>
      </c>
    </row>
    <row r="25" spans="1:31" ht="15" customHeight="1" x14ac:dyDescent="0.15">
      <c r="A25" s="4" t="s">
        <v>23</v>
      </c>
      <c r="B25" s="4" t="s">
        <v>24</v>
      </c>
      <c r="C25" s="5" t="s">
        <v>46</v>
      </c>
      <c r="D25" s="6">
        <v>-149573</v>
      </c>
      <c r="E25" s="6">
        <v>-278138</v>
      </c>
      <c r="F25" s="6">
        <v>-92991.914026099999</v>
      </c>
      <c r="G25" s="6">
        <v>-503036</v>
      </c>
      <c r="H25" s="6">
        <v>1581482</v>
      </c>
      <c r="I25" s="6">
        <v>834705</v>
      </c>
      <c r="J25" s="6">
        <v>-2250848</v>
      </c>
      <c r="K25" s="6">
        <v>5768774</v>
      </c>
      <c r="L25" s="6">
        <v>-3070627</v>
      </c>
      <c r="M25" s="6">
        <v>-2574035</v>
      </c>
      <c r="N25" s="6">
        <v>-1518599</v>
      </c>
      <c r="O25" s="6">
        <v>-409484</v>
      </c>
      <c r="P25" s="6">
        <v>-2799535</v>
      </c>
      <c r="Q25" s="6">
        <v>-3105261</v>
      </c>
      <c r="R25" s="6">
        <v>-4185204</v>
      </c>
      <c r="S25" s="6">
        <v>2522788</v>
      </c>
      <c r="T25" s="6">
        <v>4887840</v>
      </c>
      <c r="U25" s="6">
        <v>-3579382</v>
      </c>
      <c r="V25" s="6">
        <v>-5091250</v>
      </c>
      <c r="W25" s="6">
        <v>2532412.0660000001</v>
      </c>
      <c r="X25" s="6">
        <v>566175</v>
      </c>
      <c r="Y25" s="6">
        <v>2341101</v>
      </c>
      <c r="Z25" s="6">
        <v>-4701851</v>
      </c>
      <c r="AA25" s="6">
        <v>-1915164</v>
      </c>
      <c r="AB25" s="6">
        <v>7102441</v>
      </c>
      <c r="AC25" s="6">
        <v>-6831827</v>
      </c>
      <c r="AD25" s="6">
        <v>3261343.5759999999</v>
      </c>
      <c r="AE25" s="6">
        <v>-78839</v>
      </c>
    </row>
    <row r="26" spans="1:31" ht="15" customHeight="1" x14ac:dyDescent="0.15">
      <c r="A26" s="4" t="s">
        <v>23</v>
      </c>
      <c r="B26" s="4" t="s">
        <v>24</v>
      </c>
      <c r="C26" s="5" t="s">
        <v>47</v>
      </c>
      <c r="D26" s="6">
        <v>108253</v>
      </c>
      <c r="E26" s="6">
        <v>170612</v>
      </c>
      <c r="F26" s="6">
        <v>354746.86186687101</v>
      </c>
      <c r="G26" s="6">
        <v>85395</v>
      </c>
      <c r="H26" s="6">
        <v>-182634</v>
      </c>
      <c r="I26" s="6">
        <v>397985</v>
      </c>
      <c r="J26" s="6">
        <v>82043</v>
      </c>
      <c r="K26" s="6">
        <v>295344</v>
      </c>
      <c r="L26" s="6">
        <v>653219</v>
      </c>
      <c r="M26" s="6">
        <v>25732</v>
      </c>
      <c r="N26" s="6">
        <v>22820</v>
      </c>
      <c r="O26" s="6">
        <v>345110</v>
      </c>
      <c r="P26" s="6">
        <v>-169282</v>
      </c>
      <c r="Q26" s="6">
        <v>-403326</v>
      </c>
      <c r="R26" s="6">
        <v>-629861</v>
      </c>
      <c r="S26" s="6">
        <v>-3690471</v>
      </c>
      <c r="T26" s="6">
        <v>-1836995</v>
      </c>
      <c r="U26" s="6">
        <v>-2313316</v>
      </c>
      <c r="V26" s="6">
        <v>-5760649</v>
      </c>
      <c r="W26" s="6">
        <v>-4125775.4649999999</v>
      </c>
      <c r="X26" s="6">
        <v>-2164211</v>
      </c>
      <c r="Y26" s="6">
        <v>-1955001</v>
      </c>
      <c r="Z26" s="6">
        <v>-469203</v>
      </c>
      <c r="AA26" s="6">
        <v>-2874004</v>
      </c>
      <c r="AB26" s="6">
        <v>-1329870</v>
      </c>
      <c r="AC26" s="6">
        <v>-2271572</v>
      </c>
      <c r="AD26" s="6">
        <v>-1462440.2830000001</v>
      </c>
      <c r="AE26" s="6">
        <v>-2252846</v>
      </c>
    </row>
    <row r="27" spans="1:31" ht="15" customHeight="1" x14ac:dyDescent="0.15">
      <c r="A27" s="7" t="s">
        <v>23</v>
      </c>
      <c r="B27" s="7" t="s">
        <v>24</v>
      </c>
      <c r="C27" s="8" t="s">
        <v>48</v>
      </c>
      <c r="D27" s="9">
        <v>-974068</v>
      </c>
      <c r="E27" s="9">
        <v>2697490</v>
      </c>
      <c r="F27" s="9">
        <v>-1348943.3191615201</v>
      </c>
      <c r="G27" s="9">
        <v>13405915</v>
      </c>
      <c r="H27" s="9">
        <v>-2662904</v>
      </c>
      <c r="I27" s="9">
        <v>-4131983</v>
      </c>
      <c r="J27" s="9">
        <v>63035739</v>
      </c>
      <c r="K27" s="9">
        <v>41282433</v>
      </c>
      <c r="L27" s="9">
        <v>-8799947</v>
      </c>
      <c r="M27" s="9">
        <v>-14493623</v>
      </c>
      <c r="N27" s="9">
        <v>-13941247</v>
      </c>
      <c r="O27" s="9">
        <v>1519042.871</v>
      </c>
      <c r="P27" s="9">
        <v>-13491451</v>
      </c>
      <c r="Q27" s="9">
        <v>-3965221.3390000002</v>
      </c>
      <c r="R27" s="9">
        <v>-12810779</v>
      </c>
      <c r="S27" s="9">
        <v>-5870259</v>
      </c>
      <c r="T27" s="9">
        <v>-2551181</v>
      </c>
      <c r="U27" s="9">
        <v>-9884045.2860000003</v>
      </c>
      <c r="V27" s="9">
        <v>-8959490</v>
      </c>
      <c r="W27" s="9">
        <v>-4585939.5149999997</v>
      </c>
      <c r="X27" s="9">
        <v>-6092013</v>
      </c>
      <c r="Y27" s="9">
        <v>-5511166</v>
      </c>
      <c r="Z27" s="9">
        <v>3786234</v>
      </c>
      <c r="AA27" s="9">
        <v>17053763</v>
      </c>
      <c r="AB27" s="9">
        <v>-1939978</v>
      </c>
      <c r="AC27" s="9">
        <v>-12145054</v>
      </c>
      <c r="AD27" s="9">
        <v>-7042128.4079999998</v>
      </c>
      <c r="AE27" s="9">
        <v>-1869398</v>
      </c>
    </row>
    <row r="28" spans="1:31" ht="15" customHeight="1" x14ac:dyDescent="0.15">
      <c r="A28" s="7" t="s">
        <v>23</v>
      </c>
      <c r="B28" s="7" t="s">
        <v>24</v>
      </c>
      <c r="C28" s="8" t="s">
        <v>49</v>
      </c>
      <c r="D28" s="9">
        <v>11686903</v>
      </c>
      <c r="E28" s="9">
        <v>25938206</v>
      </c>
      <c r="F28" s="9">
        <v>4499013.4478762699</v>
      </c>
      <c r="G28" s="9">
        <v>44474699</v>
      </c>
      <c r="H28" s="9">
        <v>9471255</v>
      </c>
      <c r="I28" s="9">
        <v>17113885</v>
      </c>
      <c r="J28" s="9">
        <v>69159600</v>
      </c>
      <c r="K28" s="9">
        <v>37180307</v>
      </c>
      <c r="L28" s="9">
        <v>-14400105</v>
      </c>
      <c r="M28" s="9">
        <v>-62762121</v>
      </c>
      <c r="N28" s="9">
        <v>-30839739</v>
      </c>
      <c r="O28" s="9">
        <v>22877856.870999999</v>
      </c>
      <c r="P28" s="9">
        <v>-15985001</v>
      </c>
      <c r="Q28" s="9">
        <v>14945797</v>
      </c>
      <c r="R28" s="9">
        <v>36841646</v>
      </c>
      <c r="S28" s="9">
        <v>61378355</v>
      </c>
      <c r="T28" s="9">
        <v>8346638</v>
      </c>
      <c r="U28" s="9">
        <v>-5310170.7189999996</v>
      </c>
      <c r="V28" s="9">
        <v>-28528668</v>
      </c>
      <c r="W28" s="9">
        <v>14695653.843</v>
      </c>
      <c r="X28" s="9">
        <v>-36185668</v>
      </c>
      <c r="Y28" s="9">
        <v>-30374711.000307199</v>
      </c>
      <c r="Z28" s="9">
        <v>-28782597</v>
      </c>
      <c r="AA28" s="9">
        <v>12434892.009104669</v>
      </c>
      <c r="AB28" s="9">
        <v>820156</v>
      </c>
      <c r="AC28" s="9">
        <v>7817258</v>
      </c>
      <c r="AD28" s="9">
        <v>4831564.9730000598</v>
      </c>
      <c r="AE28" s="9">
        <v>57495999</v>
      </c>
    </row>
    <row r="29" spans="1:31" ht="15" customHeight="1" x14ac:dyDescent="0.15">
      <c r="A29" s="4" t="s">
        <v>23</v>
      </c>
      <c r="B29" s="4" t="s">
        <v>24</v>
      </c>
      <c r="C29" s="5" t="s">
        <v>50</v>
      </c>
      <c r="D29" s="6">
        <v>-1663051</v>
      </c>
      <c r="E29" s="6">
        <v>-6920817</v>
      </c>
      <c r="F29" s="6">
        <v>-777245.63632766099</v>
      </c>
      <c r="G29" s="6">
        <v>-9084779</v>
      </c>
      <c r="H29" s="6">
        <v>-2477444</v>
      </c>
      <c r="I29" s="6">
        <v>-2027046</v>
      </c>
      <c r="J29" s="6">
        <v>-22431579</v>
      </c>
      <c r="K29" s="6">
        <v>-6005554</v>
      </c>
      <c r="L29" s="6">
        <v>2405361</v>
      </c>
      <c r="M29" s="6">
        <v>18157581</v>
      </c>
      <c r="N29" s="6">
        <v>6346466</v>
      </c>
      <c r="O29" s="6">
        <v>-25187993.68527</v>
      </c>
      <c r="P29" s="6">
        <v>6094794</v>
      </c>
      <c r="Q29" s="6">
        <v>-2234769</v>
      </c>
      <c r="R29" s="6">
        <v>-9785954</v>
      </c>
      <c r="S29" s="6">
        <v>-12662666</v>
      </c>
      <c r="T29" s="6">
        <v>3056521</v>
      </c>
      <c r="U29" s="6">
        <v>7467788</v>
      </c>
      <c r="V29" s="6">
        <v>16252923</v>
      </c>
      <c r="W29" s="6">
        <v>5037072.3449999997</v>
      </c>
      <c r="X29" s="6">
        <v>16886876</v>
      </c>
      <c r="Y29" s="6">
        <v>10877398</v>
      </c>
      <c r="Z29" s="6">
        <v>4459490</v>
      </c>
      <c r="AA29" s="6">
        <v>824141</v>
      </c>
      <c r="AB29" s="6">
        <v>-3299837</v>
      </c>
      <c r="AC29" s="6">
        <v>3307305</v>
      </c>
      <c r="AD29" s="6">
        <v>1420798.5179999999</v>
      </c>
      <c r="AE29" s="6">
        <v>-18342036</v>
      </c>
    </row>
    <row r="30" spans="1:31" ht="15" customHeight="1" x14ac:dyDescent="0.15">
      <c r="A30" s="4" t="s">
        <v>23</v>
      </c>
      <c r="B30" s="4" t="s">
        <v>24</v>
      </c>
      <c r="C30" s="5" t="s">
        <v>51</v>
      </c>
      <c r="D30" s="6">
        <v>10023852</v>
      </c>
      <c r="E30" s="6">
        <v>19017389</v>
      </c>
      <c r="F30" s="6">
        <v>3721767.8115486102</v>
      </c>
      <c r="G30" s="6">
        <v>35389920</v>
      </c>
      <c r="H30" s="6">
        <v>6993811</v>
      </c>
      <c r="I30" s="6">
        <v>15086839</v>
      </c>
      <c r="J30" s="6">
        <v>46728021</v>
      </c>
      <c r="K30" s="6">
        <v>31174753</v>
      </c>
      <c r="L30" s="6">
        <v>-11994744</v>
      </c>
      <c r="M30" s="6">
        <v>-44604540</v>
      </c>
      <c r="N30" s="6">
        <v>-24493273</v>
      </c>
      <c r="O30" s="6">
        <v>-2310136.81427</v>
      </c>
      <c r="P30" s="6">
        <v>-9890207</v>
      </c>
      <c r="Q30" s="6">
        <v>12711028</v>
      </c>
      <c r="R30" s="6">
        <v>27055692</v>
      </c>
      <c r="S30" s="6">
        <v>48715689</v>
      </c>
      <c r="T30" s="6">
        <v>11403159</v>
      </c>
      <c r="U30" s="6">
        <v>2157617.281</v>
      </c>
      <c r="V30" s="6">
        <v>-12275745</v>
      </c>
      <c r="W30" s="6">
        <v>19732726.188000001</v>
      </c>
      <c r="X30" s="6">
        <v>-19298792</v>
      </c>
      <c r="Y30" s="6">
        <v>-19497313.000307199</v>
      </c>
      <c r="Z30" s="6">
        <v>-24323107</v>
      </c>
      <c r="AA30" s="6">
        <v>13259033.009104669</v>
      </c>
      <c r="AB30" s="6">
        <v>-2479681</v>
      </c>
      <c r="AC30" s="6">
        <v>11124563</v>
      </c>
      <c r="AD30" s="6">
        <v>6252363.4900000002</v>
      </c>
      <c r="AE30" s="6">
        <v>39153963</v>
      </c>
    </row>
    <row r="31" spans="1:31" ht="15" customHeight="1" x14ac:dyDescent="0.15">
      <c r="A31" s="4" t="s">
        <v>23</v>
      </c>
      <c r="B31" s="4" t="s">
        <v>24</v>
      </c>
      <c r="C31" s="5" t="s">
        <v>52</v>
      </c>
      <c r="D31" s="6">
        <v>103371</v>
      </c>
      <c r="E31" s="6">
        <v>-271</v>
      </c>
      <c r="F31" s="6">
        <v>-179927.30100000001</v>
      </c>
      <c r="G31" s="6">
        <v>-45816</v>
      </c>
      <c r="H31" s="6">
        <v>-168609</v>
      </c>
      <c r="I31" s="6">
        <v>-46758</v>
      </c>
      <c r="J31" s="6">
        <v>32596</v>
      </c>
      <c r="K31" s="6">
        <v>703267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</row>
    <row r="32" spans="1:31" ht="15" customHeight="1" x14ac:dyDescent="0.15">
      <c r="A32" s="7" t="s">
        <v>23</v>
      </c>
      <c r="B32" s="7" t="s">
        <v>24</v>
      </c>
      <c r="C32" s="8" t="s">
        <v>53</v>
      </c>
      <c r="D32" s="9">
        <v>10127223</v>
      </c>
      <c r="E32" s="9">
        <v>19017118</v>
      </c>
      <c r="F32" s="9">
        <v>3541840.5105486098</v>
      </c>
      <c r="G32" s="9">
        <v>35344104</v>
      </c>
      <c r="H32" s="9">
        <v>6825202</v>
      </c>
      <c r="I32" s="9">
        <v>15040081</v>
      </c>
      <c r="J32" s="9">
        <v>46760617</v>
      </c>
      <c r="K32" s="9">
        <v>31878020</v>
      </c>
      <c r="L32" s="9">
        <v>-11994744</v>
      </c>
      <c r="M32" s="9">
        <v>-44604540</v>
      </c>
      <c r="N32" s="9">
        <v>-24493273</v>
      </c>
      <c r="O32" s="9">
        <v>-2310136.81427</v>
      </c>
      <c r="P32" s="9">
        <v>-9890207</v>
      </c>
      <c r="Q32" s="9">
        <v>12711028</v>
      </c>
      <c r="R32" s="9">
        <v>27055692</v>
      </c>
      <c r="S32" s="9">
        <v>48715689</v>
      </c>
      <c r="T32" s="9">
        <v>11403159</v>
      </c>
      <c r="U32" s="9">
        <v>2157617.281</v>
      </c>
      <c r="V32" s="9">
        <v>-12275745</v>
      </c>
      <c r="W32" s="9">
        <v>19732726.188000001</v>
      </c>
      <c r="X32" s="9">
        <v>-19298792</v>
      </c>
      <c r="Y32" s="9">
        <v>-19497313.000307199</v>
      </c>
      <c r="Z32" s="9">
        <v>-24323107</v>
      </c>
      <c r="AA32" s="9">
        <v>13259033.009104669</v>
      </c>
      <c r="AB32" s="9">
        <v>-2479681</v>
      </c>
      <c r="AC32" s="9">
        <v>11124563</v>
      </c>
      <c r="AD32" s="9">
        <v>6252363.49100006</v>
      </c>
      <c r="AE32" s="9">
        <v>39153963</v>
      </c>
    </row>
    <row r="33" spans="1:31" ht="15" customHeight="1" x14ac:dyDescent="0.15">
      <c r="A33" s="4"/>
      <c r="B33" s="4"/>
      <c r="C33" s="5"/>
      <c r="D33" s="12" t="s">
        <v>54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</row>
    <row r="34" spans="1:31" ht="15" customHeight="1" x14ac:dyDescent="0.15">
      <c r="A34" s="4" t="s">
        <v>23</v>
      </c>
      <c r="B34" s="4" t="s">
        <v>24</v>
      </c>
      <c r="C34" s="5" t="s">
        <v>55</v>
      </c>
      <c r="D34" s="6">
        <v>9863627</v>
      </c>
      <c r="E34" s="6">
        <v>10310848</v>
      </c>
      <c r="F34" s="6">
        <v>11418110.194728499</v>
      </c>
      <c r="G34" s="6">
        <v>10879933</v>
      </c>
      <c r="H34" s="6">
        <v>15997797</v>
      </c>
      <c r="I34" s="6">
        <v>16520813</v>
      </c>
      <c r="J34" s="6">
        <v>16700775</v>
      </c>
      <c r="K34" s="6">
        <v>17306500</v>
      </c>
      <c r="L34" s="6">
        <v>17301916</v>
      </c>
      <c r="M34" s="6">
        <v>16906482</v>
      </c>
      <c r="N34" s="6">
        <v>16342364</v>
      </c>
      <c r="O34" s="6">
        <v>16768812</v>
      </c>
      <c r="P34" s="6">
        <v>15965665</v>
      </c>
      <c r="Q34" s="6">
        <v>16222058</v>
      </c>
      <c r="R34" s="6">
        <v>16354694</v>
      </c>
      <c r="S34" s="6">
        <v>16758668</v>
      </c>
      <c r="T34" s="6">
        <v>16775607</v>
      </c>
      <c r="U34" s="6">
        <v>17306822</v>
      </c>
      <c r="V34" s="6">
        <v>17770171</v>
      </c>
      <c r="W34" s="6">
        <v>18268152.895</v>
      </c>
      <c r="X34" s="6">
        <v>18027515.027517501</v>
      </c>
      <c r="Y34" s="6">
        <v>18516716.075830001</v>
      </c>
      <c r="Z34" s="6">
        <v>18975718</v>
      </c>
      <c r="AA34" s="6">
        <v>19510103.873447649</v>
      </c>
      <c r="AB34" s="6">
        <v>19329695</v>
      </c>
      <c r="AC34" s="6">
        <v>19844915</v>
      </c>
      <c r="AD34" s="6">
        <v>19765412.798</v>
      </c>
      <c r="AE34" s="6">
        <v>20339372</v>
      </c>
    </row>
    <row r="35" spans="1:31" ht="15" customHeight="1" x14ac:dyDescent="0.15">
      <c r="A35" s="7" t="s">
        <v>23</v>
      </c>
      <c r="B35" s="7" t="s">
        <v>24</v>
      </c>
      <c r="C35" s="8" t="s">
        <v>56</v>
      </c>
      <c r="D35" s="9">
        <v>22524600</v>
      </c>
      <c r="E35" s="9">
        <v>33551561</v>
      </c>
      <c r="F35" s="9">
        <v>17266066.961766299</v>
      </c>
      <c r="G35" s="9">
        <v>41948725</v>
      </c>
      <c r="H35" s="9">
        <v>28131957</v>
      </c>
      <c r="I35" s="9">
        <v>37766681</v>
      </c>
      <c r="J35" s="9">
        <v>22824637</v>
      </c>
      <c r="K35" s="9">
        <v>13204375</v>
      </c>
      <c r="L35" s="9">
        <v>11701758</v>
      </c>
      <c r="M35" s="9">
        <v>-31362016</v>
      </c>
      <c r="N35" s="9">
        <v>-556128.00000001502</v>
      </c>
      <c r="O35" s="9">
        <v>38127626</v>
      </c>
      <c r="P35" s="9">
        <v>13472115</v>
      </c>
      <c r="Q35" s="9">
        <v>35133076.339000002</v>
      </c>
      <c r="R35" s="9">
        <v>66007119</v>
      </c>
      <c r="S35" s="9">
        <v>84007282</v>
      </c>
      <c r="T35" s="9">
        <v>27673426</v>
      </c>
      <c r="U35" s="9">
        <v>21880696.567000002</v>
      </c>
      <c r="V35" s="9">
        <v>-1799007</v>
      </c>
      <c r="W35" s="9">
        <v>37549746.252999999</v>
      </c>
      <c r="X35" s="9">
        <v>-12066139.972482501</v>
      </c>
      <c r="Y35" s="9">
        <v>-6346828.9244772503</v>
      </c>
      <c r="Z35" s="9">
        <v>-13593113</v>
      </c>
      <c r="AA35" s="9">
        <v>14891232.882552318</v>
      </c>
      <c r="AB35" s="9">
        <v>22089829</v>
      </c>
      <c r="AC35" s="9">
        <v>39807227</v>
      </c>
      <c r="AD35" s="9">
        <v>31639106.179000098</v>
      </c>
      <c r="AE35" s="9">
        <v>79704769</v>
      </c>
    </row>
    <row r="36" spans="1:31" ht="15" customHeight="1" x14ac:dyDescent="0.15">
      <c r="A36" s="4"/>
      <c r="B36" s="4"/>
      <c r="C36" s="5"/>
      <c r="D36" s="12" t="s">
        <v>54</v>
      </c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</row>
    <row r="37" spans="1:31" ht="15" customHeight="1" x14ac:dyDescent="0.15">
      <c r="A37" s="13"/>
      <c r="B37" s="13"/>
      <c r="C37" s="14"/>
      <c r="D37" s="13" t="s">
        <v>54</v>
      </c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</row>
    <row r="38" spans="1:31" ht="15" customHeight="1" x14ac:dyDescent="0.15">
      <c r="A38" s="13"/>
      <c r="B38" s="13"/>
      <c r="C38" s="14"/>
      <c r="D38" s="13" t="s">
        <v>54</v>
      </c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</row>
    <row r="39" spans="1:31" ht="15" customHeight="1" x14ac:dyDescent="0.15">
      <c r="A39" s="13"/>
      <c r="B39" s="13"/>
      <c r="C39" s="14"/>
      <c r="D39" s="13" t="s">
        <v>54</v>
      </c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</row>
    <row r="40" spans="1:31" ht="15" customHeight="1" x14ac:dyDescent="0.15">
      <c r="A40" s="13"/>
      <c r="B40" s="13"/>
      <c r="C40" s="14"/>
      <c r="D40" s="13" t="s">
        <v>54</v>
      </c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</row>
    <row r="41" spans="1:31" ht="15" customHeight="1" x14ac:dyDescent="0.15">
      <c r="A41" s="13"/>
      <c r="B41" s="13"/>
      <c r="C41" s="14"/>
      <c r="D41" s="13" t="s">
        <v>54</v>
      </c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</row>
    <row r="42" spans="1:31" ht="15" customHeight="1" x14ac:dyDescent="0.15">
      <c r="A42" s="13"/>
      <c r="B42" s="13"/>
      <c r="C42" s="14"/>
      <c r="D42" s="13" t="s">
        <v>54</v>
      </c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</row>
    <row r="43" spans="1:31" ht="15" customHeight="1" x14ac:dyDescent="0.15">
      <c r="A43" s="13"/>
      <c r="B43" s="13"/>
      <c r="C43" s="14"/>
      <c r="D43" s="13" t="s">
        <v>54</v>
      </c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</row>
    <row r="44" spans="1:31" ht="15" customHeight="1" x14ac:dyDescent="0.15">
      <c r="A44" s="13"/>
      <c r="B44" s="13"/>
      <c r="C44" s="14"/>
      <c r="D44" s="13" t="s">
        <v>54</v>
      </c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</row>
    <row r="45" spans="1:31" ht="15" customHeight="1" x14ac:dyDescent="0.15">
      <c r="A45" s="13"/>
      <c r="B45" s="13"/>
      <c r="C45" s="14"/>
      <c r="D45" s="13" t="s">
        <v>54</v>
      </c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</row>
    <row r="46" spans="1:31" ht="15" customHeight="1" x14ac:dyDescent="0.15">
      <c r="A46" s="13"/>
      <c r="B46" s="13"/>
      <c r="C46" s="14"/>
      <c r="D46" s="13" t="s">
        <v>54</v>
      </c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</row>
    <row r="47" spans="1:31" ht="15" customHeight="1" x14ac:dyDescent="0.15">
      <c r="A47" s="13"/>
      <c r="B47" s="13"/>
      <c r="C47" s="14"/>
      <c r="D47" s="13" t="s">
        <v>54</v>
      </c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</row>
    <row r="48" spans="1:31" ht="15" customHeight="1" x14ac:dyDescent="0.15">
      <c r="A48" s="13"/>
      <c r="B48" s="13"/>
      <c r="C48" s="14"/>
      <c r="D48" s="13" t="s">
        <v>54</v>
      </c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</row>
    <row r="49" spans="1:31" ht="15" customHeight="1" x14ac:dyDescent="0.15">
      <c r="A49" s="13"/>
      <c r="B49" s="13"/>
      <c r="C49" s="14"/>
      <c r="D49" s="13" t="s">
        <v>54</v>
      </c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</row>
    <row r="50" spans="1:31" ht="15" customHeight="1" x14ac:dyDescent="0.15">
      <c r="A50" s="13"/>
      <c r="B50" s="13"/>
      <c r="C50" s="14"/>
      <c r="D50" s="13" t="s">
        <v>54</v>
      </c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</row>
    <row r="51" spans="1:31" ht="15" customHeight="1" x14ac:dyDescent="0.15">
      <c r="A51" s="13"/>
      <c r="B51" s="13"/>
      <c r="C51" s="14"/>
      <c r="D51" s="13" t="s">
        <v>54</v>
      </c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7A3B2-72AF-24A1-545B-38B68608E949}">
  <sheetPr>
    <tabColor rgb="FF92D050"/>
  </sheetPr>
  <dimension ref="A1:J48"/>
  <sheetViews>
    <sheetView zoomScale="85" zoomScaleNormal="85" workbookViewId="0">
      <pane xSplit="3" ySplit="3" topLeftCell="I14" activePane="bottomRight" state="frozen"/>
      <selection activeCell="J1" sqref="J1:J3"/>
      <selection pane="topRight" activeCell="J1" sqref="J1:J3"/>
      <selection pane="bottomLeft" activeCell="J1" sqref="J1:J3"/>
      <selection pane="bottomRight" activeCell="J1" sqref="J1:J3"/>
    </sheetView>
  </sheetViews>
  <sheetFormatPr baseColWidth="10" defaultColWidth="10.28515625" defaultRowHeight="15" customHeight="1" outlineLevelCol="1" x14ac:dyDescent="0.25"/>
  <cols>
    <col min="1" max="2" width="25" hidden="1" customWidth="1" outlineLevel="1"/>
    <col min="3" max="3" width="66.7109375" style="15" customWidth="1" collapsed="1"/>
    <col min="4" max="10" width="25" customWidth="1"/>
  </cols>
  <sheetData>
    <row r="1" spans="1:10" ht="15" customHeight="1" x14ac:dyDescent="0.2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283</v>
      </c>
    </row>
    <row r="2" spans="1:10" ht="15" customHeight="1" x14ac:dyDescent="0.25">
      <c r="A2" s="2"/>
      <c r="B2" s="2"/>
      <c r="C2" s="3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284</v>
      </c>
    </row>
    <row r="3" spans="1:10" ht="15" customHeight="1" x14ac:dyDescent="0.25">
      <c r="A3" s="2"/>
      <c r="B3" s="2"/>
      <c r="C3" s="3" t="s">
        <v>16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21</v>
      </c>
      <c r="I3" s="2" t="s">
        <v>22</v>
      </c>
      <c r="J3" s="2" t="s">
        <v>285</v>
      </c>
    </row>
    <row r="4" spans="1:10" ht="15" customHeight="1" x14ac:dyDescent="0.15">
      <c r="A4" s="7"/>
      <c r="B4" s="7"/>
      <c r="C4" s="8" t="s">
        <v>125</v>
      </c>
      <c r="D4" s="16" t="s">
        <v>54</v>
      </c>
      <c r="E4" s="16"/>
      <c r="F4" s="16"/>
      <c r="G4" s="16"/>
      <c r="H4" s="16"/>
      <c r="I4" s="16"/>
      <c r="J4" s="16"/>
    </row>
    <row r="5" spans="1:10" ht="15" customHeight="1" x14ac:dyDescent="0.15">
      <c r="A5" s="7"/>
      <c r="B5" s="7"/>
      <c r="C5" s="8" t="s">
        <v>126</v>
      </c>
      <c r="D5" s="16" t="s">
        <v>54</v>
      </c>
      <c r="E5" s="16"/>
      <c r="F5" s="16"/>
      <c r="G5" s="16"/>
      <c r="H5" s="16"/>
      <c r="I5" s="16"/>
      <c r="J5" s="16"/>
    </row>
    <row r="6" spans="1:10" ht="15" customHeight="1" x14ac:dyDescent="0.15">
      <c r="A6" s="4" t="s">
        <v>23</v>
      </c>
      <c r="B6" s="4" t="s">
        <v>24</v>
      </c>
      <c r="C6" s="5" t="s">
        <v>127</v>
      </c>
      <c r="D6" s="6">
        <v>264117602</v>
      </c>
      <c r="E6" s="6">
        <v>393063524</v>
      </c>
      <c r="F6" s="6">
        <v>768603976.07099998</v>
      </c>
      <c r="G6" s="6">
        <v>535390649</v>
      </c>
      <c r="H6" s="6">
        <v>437132358</v>
      </c>
      <c r="I6" s="6">
        <f>+'[1]Activo (new)'!E10+'[1]Activo (new)'!E11</f>
        <v>368123140</v>
      </c>
      <c r="J6" s="6">
        <f>+'[1]Activo (new)'!C10+'[1]Activo (new)'!C11</f>
        <v>370209726</v>
      </c>
    </row>
    <row r="7" spans="1:10" ht="15" customHeight="1" x14ac:dyDescent="0.15">
      <c r="A7" s="4" t="s">
        <v>23</v>
      </c>
      <c r="B7" s="4" t="s">
        <v>24</v>
      </c>
      <c r="C7" s="5" t="s">
        <v>128</v>
      </c>
      <c r="D7" s="6">
        <v>11221723</v>
      </c>
      <c r="E7" s="6">
        <v>9251422</v>
      </c>
      <c r="F7" s="6">
        <v>10668516</v>
      </c>
      <c r="G7" s="6">
        <v>22446010</v>
      </c>
      <c r="H7" s="6">
        <v>16801843</v>
      </c>
      <c r="I7" s="6">
        <f>+'[1]Activo (new)'!E12</f>
        <v>18285844</v>
      </c>
      <c r="J7" s="6">
        <f>+'[1]Activo (new)'!C12</f>
        <v>26252053</v>
      </c>
    </row>
    <row r="8" spans="1:10" ht="15" customHeight="1" x14ac:dyDescent="0.15">
      <c r="A8" s="4" t="s">
        <v>23</v>
      </c>
      <c r="B8" s="4" t="s">
        <v>24</v>
      </c>
      <c r="C8" s="5" t="s">
        <v>129</v>
      </c>
      <c r="D8" s="6">
        <v>788649733</v>
      </c>
      <c r="E8" s="6">
        <v>832032336</v>
      </c>
      <c r="F8" s="6">
        <v>608105172.92900002</v>
      </c>
      <c r="G8" s="6">
        <v>664944100</v>
      </c>
      <c r="H8" s="6">
        <v>779981399</v>
      </c>
      <c r="I8" s="6">
        <f>+'[1]Activo (new)'!E13</f>
        <v>772097972</v>
      </c>
      <c r="J8" s="6">
        <f>+'[1]Activo (new)'!C13</f>
        <v>805923607</v>
      </c>
    </row>
    <row r="9" spans="1:10" ht="15" customHeight="1" x14ac:dyDescent="0.15">
      <c r="A9" s="4" t="s">
        <v>23</v>
      </c>
      <c r="B9" s="4" t="s">
        <v>24</v>
      </c>
      <c r="C9" s="5" t="s">
        <v>130</v>
      </c>
      <c r="D9" s="6">
        <v>5188446</v>
      </c>
      <c r="E9" s="6">
        <v>1435081</v>
      </c>
      <c r="F9" s="6">
        <v>37732</v>
      </c>
      <c r="G9" s="6">
        <v>502795</v>
      </c>
      <c r="H9" s="6">
        <v>49655</v>
      </c>
      <c r="I9" s="6">
        <f>+'[1]Activo (new)'!E14</f>
        <v>49655</v>
      </c>
      <c r="J9" s="6">
        <f>+'[1]Activo (new)'!C14</f>
        <v>49653</v>
      </c>
    </row>
    <row r="10" spans="1:10" ht="15" customHeight="1" x14ac:dyDescent="0.15">
      <c r="A10" s="4" t="s">
        <v>23</v>
      </c>
      <c r="B10" s="4" t="s">
        <v>24</v>
      </c>
      <c r="C10" s="5" t="s">
        <v>131</v>
      </c>
      <c r="D10" s="6">
        <v>290329422</v>
      </c>
      <c r="E10" s="6">
        <v>278861232</v>
      </c>
      <c r="F10" s="6">
        <v>264222889</v>
      </c>
      <c r="G10" s="6">
        <v>350247522</v>
      </c>
      <c r="H10" s="6">
        <v>368748336</v>
      </c>
      <c r="I10" s="6">
        <f>+'[1]Activo (new)'!E15</f>
        <v>310547978</v>
      </c>
      <c r="J10" s="6">
        <f>+'[1]Activo (new)'!C15</f>
        <v>342818121</v>
      </c>
    </row>
    <row r="11" spans="1:10" ht="15" customHeight="1" x14ac:dyDescent="0.15">
      <c r="A11" s="4" t="s">
        <v>23</v>
      </c>
      <c r="B11" s="4" t="s">
        <v>24</v>
      </c>
      <c r="C11" s="5" t="s">
        <v>132</v>
      </c>
      <c r="D11" s="6">
        <v>26720438</v>
      </c>
      <c r="E11" s="6">
        <v>69131336</v>
      </c>
      <c r="F11" s="6">
        <v>37685367</v>
      </c>
      <c r="G11" s="6">
        <v>40054188</v>
      </c>
      <c r="H11" s="6">
        <v>44890697</v>
      </c>
      <c r="I11" s="6">
        <f>+'[1]Activo (new)'!E16</f>
        <v>46236838</v>
      </c>
      <c r="J11" s="6">
        <f>+'[1]Activo (new)'!C16</f>
        <v>32999288</v>
      </c>
    </row>
    <row r="12" spans="1:10" ht="15" customHeight="1" x14ac:dyDescent="0.15">
      <c r="A12" s="7" t="s">
        <v>23</v>
      </c>
      <c r="B12" s="7" t="s">
        <v>24</v>
      </c>
      <c r="C12" s="8" t="s">
        <v>133</v>
      </c>
      <c r="D12" s="9">
        <v>1386227364</v>
      </c>
      <c r="E12" s="9">
        <v>1583774931</v>
      </c>
      <c r="F12" s="9">
        <v>1689323653</v>
      </c>
      <c r="G12" s="9">
        <v>1613585264</v>
      </c>
      <c r="H12" s="9">
        <v>1647604288</v>
      </c>
      <c r="I12" s="9">
        <f>+SUM(I6:I11)</f>
        <v>1515341427</v>
      </c>
      <c r="J12" s="9">
        <f>+SUM(J6:J11)</f>
        <v>1578252448</v>
      </c>
    </row>
    <row r="13" spans="1:10" ht="15" customHeight="1" x14ac:dyDescent="0.15">
      <c r="A13" s="4" t="s">
        <v>23</v>
      </c>
      <c r="B13" s="4" t="s">
        <v>24</v>
      </c>
      <c r="C13" s="5" t="s">
        <v>134</v>
      </c>
      <c r="D13" s="6">
        <v>47141386</v>
      </c>
      <c r="E13" s="6">
        <v>9748863</v>
      </c>
      <c r="F13" s="11">
        <v>0</v>
      </c>
      <c r="G13" s="11">
        <v>0</v>
      </c>
      <c r="H13" s="6">
        <v>161724991</v>
      </c>
      <c r="I13" s="11">
        <v>0</v>
      </c>
      <c r="J13" s="11">
        <v>0</v>
      </c>
    </row>
    <row r="14" spans="1:10" ht="15" customHeight="1" x14ac:dyDescent="0.15">
      <c r="A14" s="7" t="s">
        <v>23</v>
      </c>
      <c r="B14" s="7" t="s">
        <v>24</v>
      </c>
      <c r="C14" s="8" t="s">
        <v>135</v>
      </c>
      <c r="D14" s="9">
        <v>1433368750</v>
      </c>
      <c r="E14" s="9">
        <v>1593523794</v>
      </c>
      <c r="F14" s="9">
        <v>1689323653</v>
      </c>
      <c r="G14" s="9">
        <v>1613585264</v>
      </c>
      <c r="H14" s="9">
        <v>1809329279</v>
      </c>
      <c r="I14" s="9">
        <f>+I12</f>
        <v>1515341427</v>
      </c>
      <c r="J14" s="9">
        <f>+J12</f>
        <v>1578252448</v>
      </c>
    </row>
    <row r="15" spans="1:10" ht="15" customHeight="1" x14ac:dyDescent="0.15">
      <c r="A15" s="7"/>
      <c r="B15" s="7"/>
      <c r="C15" s="8" t="s">
        <v>136</v>
      </c>
      <c r="D15" s="16" t="s">
        <v>54</v>
      </c>
      <c r="E15" s="16"/>
      <c r="F15" s="16"/>
      <c r="G15" s="16"/>
      <c r="H15" s="16"/>
      <c r="I15" s="16"/>
      <c r="J15" s="16"/>
    </row>
    <row r="16" spans="1:10" ht="15" customHeight="1" x14ac:dyDescent="0.15">
      <c r="A16" s="4" t="s">
        <v>23</v>
      </c>
      <c r="B16" s="4" t="s">
        <v>24</v>
      </c>
      <c r="C16" s="5" t="s">
        <v>137</v>
      </c>
      <c r="D16" s="6">
        <v>48375144</v>
      </c>
      <c r="E16" s="6">
        <v>96069836</v>
      </c>
      <c r="F16" s="6">
        <v>58754728</v>
      </c>
      <c r="G16" s="6">
        <v>62443768</v>
      </c>
      <c r="H16" s="6">
        <v>132459569</v>
      </c>
      <c r="I16" s="6">
        <f>+'[1]Activo (new)'!E23</f>
        <v>158549031</v>
      </c>
      <c r="J16" s="6">
        <f>+'[1]Activo (new)'!C23</f>
        <v>186987605</v>
      </c>
    </row>
    <row r="17" spans="1:10" ht="15" customHeight="1" x14ac:dyDescent="0.15">
      <c r="A17" s="4" t="s">
        <v>23</v>
      </c>
      <c r="B17" s="4" t="s">
        <v>24</v>
      </c>
      <c r="C17" s="5" t="s">
        <v>128</v>
      </c>
      <c r="D17" s="6">
        <v>11395134</v>
      </c>
      <c r="E17" s="6">
        <v>4234156</v>
      </c>
      <c r="F17" s="6">
        <v>8241835</v>
      </c>
      <c r="G17" s="6">
        <v>10100158</v>
      </c>
      <c r="H17" s="6">
        <v>10866376</v>
      </c>
      <c r="I17" s="6">
        <f>+'[1]Activo (new)'!E24</f>
        <v>11370817</v>
      </c>
      <c r="J17" s="6">
        <f>+'[1]Activo (new)'!C24</f>
        <v>12444887</v>
      </c>
    </row>
    <row r="18" spans="1:10" ht="15" customHeight="1" x14ac:dyDescent="0.15">
      <c r="A18" s="4" t="s">
        <v>23</v>
      </c>
      <c r="B18" s="4" t="s">
        <v>24</v>
      </c>
      <c r="C18" s="5" t="s">
        <v>138</v>
      </c>
      <c r="D18" s="6">
        <v>453391513</v>
      </c>
      <c r="E18" s="6">
        <v>467990883</v>
      </c>
      <c r="F18" s="6">
        <v>342429458</v>
      </c>
      <c r="G18" s="6">
        <v>397908897</v>
      </c>
      <c r="H18" s="6">
        <v>490598869</v>
      </c>
      <c r="I18" s="6">
        <f>+'[1]Activo (new)'!E25</f>
        <v>431786298</v>
      </c>
      <c r="J18" s="6">
        <f>+'[1]Activo (new)'!C25</f>
        <v>485168965</v>
      </c>
    </row>
    <row r="19" spans="1:10" ht="15" customHeight="1" x14ac:dyDescent="0.15">
      <c r="A19" s="4" t="s">
        <v>23</v>
      </c>
      <c r="B19" s="4" t="s">
        <v>24</v>
      </c>
      <c r="C19" s="5" t="s">
        <v>139</v>
      </c>
      <c r="D19" s="6">
        <v>248247467</v>
      </c>
      <c r="E19" s="6">
        <v>270691351</v>
      </c>
      <c r="F19" s="6">
        <v>254428936</v>
      </c>
      <c r="G19" s="6">
        <v>259209920</v>
      </c>
      <c r="H19" s="6">
        <v>122742508</v>
      </c>
      <c r="I19" s="6">
        <f>+'[1]Activo (new)'!E27</f>
        <v>142821150</v>
      </c>
      <c r="J19" s="6">
        <f>+'[1]Activo (new)'!C27</f>
        <v>151185255</v>
      </c>
    </row>
    <row r="20" spans="1:10" ht="15" customHeight="1" x14ac:dyDescent="0.15">
      <c r="A20" s="4" t="s">
        <v>23</v>
      </c>
      <c r="B20" s="4" t="s">
        <v>24</v>
      </c>
      <c r="C20" s="5" t="s">
        <v>140</v>
      </c>
      <c r="D20" s="6">
        <v>73346334</v>
      </c>
      <c r="E20" s="6">
        <v>76444489</v>
      </c>
      <c r="F20" s="6">
        <v>71392902</v>
      </c>
      <c r="G20" s="6">
        <v>78803601</v>
      </c>
      <c r="H20" s="6">
        <v>88850103</v>
      </c>
      <c r="I20" s="6">
        <f>+'[1]Activo (new)'!E28</f>
        <v>100236892</v>
      </c>
      <c r="J20" s="6">
        <f>+'[1]Activo (new)'!C28</f>
        <v>105380349</v>
      </c>
    </row>
    <row r="21" spans="1:10" ht="15" customHeight="1" x14ac:dyDescent="0.15">
      <c r="A21" s="4" t="s">
        <v>23</v>
      </c>
      <c r="B21" s="4" t="s">
        <v>24</v>
      </c>
      <c r="C21" s="5" t="s">
        <v>141</v>
      </c>
      <c r="D21" s="6">
        <v>578378765</v>
      </c>
      <c r="E21" s="6">
        <v>612506934</v>
      </c>
      <c r="F21" s="6">
        <v>601904919</v>
      </c>
      <c r="G21" s="6">
        <v>637351983</v>
      </c>
      <c r="H21" s="6">
        <v>692063174</v>
      </c>
      <c r="I21" s="6">
        <f>+'[1]Activo (new)'!E29+'[1]Activo (new)'!E30+'[1]Activo (new)'!E32</f>
        <v>802631282</v>
      </c>
      <c r="J21" s="6">
        <f>+'[1]Activo (new)'!C29+'[1]Activo (new)'!C30+'[1]Activo (new)'!C32</f>
        <v>878273532</v>
      </c>
    </row>
    <row r="22" spans="1:10" ht="15" customHeight="1" x14ac:dyDescent="0.15">
      <c r="A22" s="4" t="s">
        <v>23</v>
      </c>
      <c r="B22" s="4" t="s">
        <v>24</v>
      </c>
      <c r="C22" s="5" t="s">
        <v>142</v>
      </c>
      <c r="D22" s="11">
        <v>0</v>
      </c>
      <c r="E22" s="6">
        <v>342601743</v>
      </c>
      <c r="F22" s="6">
        <v>316351965</v>
      </c>
      <c r="G22" s="6">
        <v>322198867</v>
      </c>
      <c r="H22" s="6">
        <v>323189341</v>
      </c>
      <c r="I22" s="6">
        <f>+'[1]Activo (new)'!E31</f>
        <v>344947197</v>
      </c>
      <c r="J22" s="6">
        <f>+'[1]Activo (new)'!C31</f>
        <v>313895651</v>
      </c>
    </row>
    <row r="23" spans="1:10" ht="15" customHeight="1" x14ac:dyDescent="0.15">
      <c r="A23" s="4" t="s">
        <v>23</v>
      </c>
      <c r="B23" s="4" t="s">
        <v>24</v>
      </c>
      <c r="C23" s="5" t="s">
        <v>143</v>
      </c>
      <c r="D23" s="6">
        <v>106253410</v>
      </c>
      <c r="E23" s="6">
        <v>145255546</v>
      </c>
      <c r="F23" s="6">
        <v>174226659</v>
      </c>
      <c r="G23" s="6">
        <v>155433517</v>
      </c>
      <c r="H23" s="6">
        <v>195180772</v>
      </c>
      <c r="I23" s="6">
        <f>+'[1]Activo (new)'!E33</f>
        <v>228591035</v>
      </c>
      <c r="J23" s="6">
        <f>+'[1]Activo (new)'!C33</f>
        <v>232562793</v>
      </c>
    </row>
    <row r="24" spans="1:10" ht="15" customHeight="1" x14ac:dyDescent="0.15">
      <c r="A24" s="7" t="s">
        <v>23</v>
      </c>
      <c r="B24" s="7" t="s">
        <v>24</v>
      </c>
      <c r="C24" s="8" t="s">
        <v>144</v>
      </c>
      <c r="D24" s="9">
        <v>1519387767</v>
      </c>
      <c r="E24" s="9">
        <v>2015794938</v>
      </c>
      <c r="F24" s="9">
        <v>1827731402</v>
      </c>
      <c r="G24" s="9">
        <v>1923450711</v>
      </c>
      <c r="H24" s="9">
        <v>2055950712</v>
      </c>
      <c r="I24" s="9">
        <f>+SUM(I16:I23)</f>
        <v>2220933702</v>
      </c>
      <c r="J24" s="9">
        <f>+SUM(J16:J23)</f>
        <v>2365899037</v>
      </c>
    </row>
    <row r="25" spans="1:10" ht="15" customHeight="1" x14ac:dyDescent="0.15">
      <c r="A25" s="7" t="s">
        <v>23</v>
      </c>
      <c r="B25" s="7" t="s">
        <v>24</v>
      </c>
      <c r="C25" s="8" t="s">
        <v>145</v>
      </c>
      <c r="D25" s="9">
        <v>2952756517</v>
      </c>
      <c r="E25" s="9">
        <v>3609318732</v>
      </c>
      <c r="F25" s="9">
        <v>3517055055</v>
      </c>
      <c r="G25" s="9">
        <v>3537035975</v>
      </c>
      <c r="H25" s="9">
        <v>3865279991</v>
      </c>
      <c r="I25" s="9">
        <f>+I24+I14</f>
        <v>3736275129</v>
      </c>
      <c r="J25" s="9">
        <f>+J24+J14</f>
        <v>3944151485</v>
      </c>
    </row>
    <row r="26" spans="1:10" ht="15" customHeight="1" x14ac:dyDescent="0.15">
      <c r="A26" s="7"/>
      <c r="B26" s="7"/>
      <c r="C26" s="8" t="s">
        <v>146</v>
      </c>
      <c r="D26" s="16" t="s">
        <v>54</v>
      </c>
      <c r="E26" s="16"/>
      <c r="F26" s="16"/>
      <c r="G26" s="16"/>
      <c r="H26" s="16"/>
      <c r="I26" s="16"/>
      <c r="J26" s="16"/>
    </row>
    <row r="27" spans="1:10" ht="15" customHeight="1" x14ac:dyDescent="0.15">
      <c r="A27" s="4" t="s">
        <v>23</v>
      </c>
      <c r="B27" s="4" t="s">
        <v>24</v>
      </c>
      <c r="C27" s="5" t="s">
        <v>147</v>
      </c>
      <c r="D27" s="6">
        <v>822726141</v>
      </c>
      <c r="E27" s="6">
        <v>964179060</v>
      </c>
      <c r="F27" s="6">
        <v>1065484558</v>
      </c>
      <c r="G27" s="6">
        <v>937987157</v>
      </c>
      <c r="H27" s="6">
        <v>1118739018</v>
      </c>
      <c r="I27" s="6">
        <f>+'[1]Pasivo (new)'!E10</f>
        <v>1225901322</v>
      </c>
      <c r="J27" s="6">
        <f>+'[1]Pasivo (new)'!C10</f>
        <v>1228354649</v>
      </c>
    </row>
    <row r="28" spans="1:10" ht="15" customHeight="1" x14ac:dyDescent="0.15">
      <c r="A28" s="4" t="s">
        <v>23</v>
      </c>
      <c r="B28" s="4" t="s">
        <v>24</v>
      </c>
      <c r="C28" s="5" t="s">
        <v>148</v>
      </c>
      <c r="D28" s="11">
        <v>0</v>
      </c>
      <c r="E28" s="6">
        <v>29229836</v>
      </c>
      <c r="F28" s="6">
        <v>32197778</v>
      </c>
      <c r="G28" s="6">
        <v>39250898</v>
      </c>
      <c r="H28" s="6">
        <v>40261505</v>
      </c>
      <c r="I28" s="6">
        <f>+'[1]Pasivo (new)'!E11</f>
        <v>53477569</v>
      </c>
      <c r="J28" s="6">
        <f>+'[1]Pasivo (new)'!C11</f>
        <v>50299936</v>
      </c>
    </row>
    <row r="29" spans="1:10" ht="15" customHeight="1" x14ac:dyDescent="0.15">
      <c r="A29" s="4" t="s">
        <v>23</v>
      </c>
      <c r="B29" s="4" t="s">
        <v>24</v>
      </c>
      <c r="C29" s="5" t="s">
        <v>138</v>
      </c>
      <c r="D29" s="6">
        <v>354953547</v>
      </c>
      <c r="E29" s="6">
        <v>349896202</v>
      </c>
      <c r="F29" s="6">
        <v>394181348</v>
      </c>
      <c r="G29" s="6">
        <v>500790869</v>
      </c>
      <c r="H29" s="6">
        <v>469484458</v>
      </c>
      <c r="I29" s="6">
        <f>+'[1]Pasivo (new)'!E12</f>
        <v>454852383</v>
      </c>
      <c r="J29" s="6">
        <f>+'[1]Pasivo (new)'!C12</f>
        <v>498503296</v>
      </c>
    </row>
    <row r="30" spans="1:10" ht="15" customHeight="1" x14ac:dyDescent="0.15">
      <c r="A30" s="4" t="s">
        <v>23</v>
      </c>
      <c r="B30" s="4" t="s">
        <v>24</v>
      </c>
      <c r="C30" s="5" t="s">
        <v>149</v>
      </c>
      <c r="D30" s="6">
        <v>17795563</v>
      </c>
      <c r="E30" s="6">
        <v>25909590</v>
      </c>
      <c r="F30" s="6">
        <v>4747679</v>
      </c>
      <c r="G30" s="6">
        <v>4931964</v>
      </c>
      <c r="H30" s="6">
        <v>5031150</v>
      </c>
      <c r="I30" s="6">
        <f>+'[1]Pasivo (new)'!E13</f>
        <v>1770990</v>
      </c>
      <c r="J30" s="6">
        <f>+'[1]Pasivo (new)'!C13</f>
        <v>14001201</v>
      </c>
    </row>
    <row r="31" spans="1:10" ht="15" customHeight="1" x14ac:dyDescent="0.15">
      <c r="A31" s="4" t="s">
        <v>23</v>
      </c>
      <c r="B31" s="4" t="s">
        <v>24</v>
      </c>
      <c r="C31" s="5" t="s">
        <v>150</v>
      </c>
      <c r="D31" s="6">
        <v>18581790</v>
      </c>
      <c r="E31" s="6">
        <v>36749635</v>
      </c>
      <c r="F31" s="6">
        <v>37315423</v>
      </c>
      <c r="G31" s="6">
        <v>33041763</v>
      </c>
      <c r="H31" s="6">
        <v>30296891</v>
      </c>
      <c r="I31" s="6">
        <f>+'[1]Pasivo (new)'!E14</f>
        <v>33553352</v>
      </c>
      <c r="J31" s="6">
        <f>+'[1]Pasivo (new)'!C14</f>
        <v>22668401</v>
      </c>
    </row>
    <row r="32" spans="1:10" ht="15" customHeight="1" x14ac:dyDescent="0.15">
      <c r="A32" s="4" t="s">
        <v>23</v>
      </c>
      <c r="B32" s="4" t="s">
        <v>24</v>
      </c>
      <c r="C32" s="5" t="s">
        <v>151</v>
      </c>
      <c r="D32" s="6">
        <v>8323272</v>
      </c>
      <c r="E32" s="6">
        <v>7452440</v>
      </c>
      <c r="F32" s="6">
        <v>3658650</v>
      </c>
      <c r="G32" s="6">
        <v>6801472</v>
      </c>
      <c r="H32" s="6">
        <v>1300078</v>
      </c>
      <c r="I32" s="6">
        <f>+'[1]Pasivo (new)'!E15</f>
        <v>368477</v>
      </c>
      <c r="J32" s="6">
        <f>+'[1]Pasivo (new)'!C15</f>
        <v>4824292</v>
      </c>
    </row>
    <row r="33" spans="1:10" ht="15" customHeight="1" x14ac:dyDescent="0.15">
      <c r="A33" s="4" t="s">
        <v>23</v>
      </c>
      <c r="B33" s="4" t="s">
        <v>24</v>
      </c>
      <c r="C33" s="5" t="s">
        <v>152</v>
      </c>
      <c r="D33" s="6">
        <v>25593581</v>
      </c>
      <c r="E33" s="6">
        <v>25532611</v>
      </c>
      <c r="F33" s="6">
        <v>33068084</v>
      </c>
      <c r="G33" s="6">
        <v>33860401</v>
      </c>
      <c r="H33" s="6">
        <v>29468453</v>
      </c>
      <c r="I33" s="6">
        <f>+'[1]Pasivo (new)'!E16+'[1]Pasivo (new)'!E17</f>
        <v>26952308</v>
      </c>
      <c r="J33" s="6">
        <f>+'[1]Pasivo (new)'!C16+'[1]Pasivo (new)'!C17</f>
        <v>27044726</v>
      </c>
    </row>
    <row r="34" spans="1:10" ht="15" customHeight="1" x14ac:dyDescent="0.15">
      <c r="A34" s="4" t="s">
        <v>23</v>
      </c>
      <c r="B34" s="4" t="s">
        <v>24</v>
      </c>
      <c r="C34" s="5" t="s">
        <v>153</v>
      </c>
      <c r="D34" s="6">
        <v>1247973894</v>
      </c>
      <c r="E34" s="6">
        <v>1438949374</v>
      </c>
      <c r="F34" s="6">
        <v>1570653520</v>
      </c>
      <c r="G34" s="6">
        <v>1556664524</v>
      </c>
      <c r="H34" s="6">
        <v>1694581553</v>
      </c>
      <c r="I34" s="6">
        <f>+SUM(I27:I33)</f>
        <v>1796876401</v>
      </c>
      <c r="J34" s="6">
        <f>+SUM(J27:J33)</f>
        <v>1845696501</v>
      </c>
    </row>
    <row r="35" spans="1:10" ht="15" customHeight="1" x14ac:dyDescent="0.15">
      <c r="A35" s="4" t="s">
        <v>23</v>
      </c>
      <c r="B35" s="4" t="s">
        <v>24</v>
      </c>
      <c r="C35" s="5" t="s">
        <v>154</v>
      </c>
      <c r="D35" s="6">
        <v>219405</v>
      </c>
      <c r="E35" s="6">
        <v>391113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</row>
    <row r="36" spans="1:10" ht="15" customHeight="1" x14ac:dyDescent="0.15">
      <c r="A36" s="7" t="s">
        <v>23</v>
      </c>
      <c r="B36" s="7" t="s">
        <v>24</v>
      </c>
      <c r="C36" s="8" t="s">
        <v>155</v>
      </c>
      <c r="D36" s="9">
        <v>1248193299</v>
      </c>
      <c r="E36" s="9">
        <v>1439340487</v>
      </c>
      <c r="F36" s="9">
        <v>1570653520</v>
      </c>
      <c r="G36" s="9">
        <v>1556664524</v>
      </c>
      <c r="H36" s="9">
        <v>1694581553</v>
      </c>
      <c r="I36" s="9">
        <f>+I34</f>
        <v>1796876401</v>
      </c>
      <c r="J36" s="9">
        <f>+J34</f>
        <v>1845696501</v>
      </c>
    </row>
    <row r="37" spans="1:10" ht="15" customHeight="1" x14ac:dyDescent="0.15">
      <c r="A37" s="7"/>
      <c r="B37" s="7"/>
      <c r="C37" s="8" t="s">
        <v>156</v>
      </c>
      <c r="D37" s="16" t="s">
        <v>54</v>
      </c>
      <c r="E37" s="16"/>
      <c r="F37" s="16"/>
      <c r="G37" s="16"/>
      <c r="H37" s="16"/>
      <c r="I37" s="16"/>
      <c r="J37" s="16"/>
    </row>
    <row r="38" spans="1:10" ht="15" customHeight="1" x14ac:dyDescent="0.15">
      <c r="A38" s="4" t="s">
        <v>23</v>
      </c>
      <c r="B38" s="4" t="s">
        <v>24</v>
      </c>
      <c r="C38" s="5" t="s">
        <v>147</v>
      </c>
      <c r="D38" s="6">
        <v>647217370</v>
      </c>
      <c r="E38" s="6">
        <v>606350406</v>
      </c>
      <c r="F38" s="6">
        <v>519314805</v>
      </c>
      <c r="G38" s="6">
        <v>455947883</v>
      </c>
      <c r="H38" s="6">
        <v>582826558</v>
      </c>
      <c r="I38" s="6">
        <f>+'[1]Pasivo (new)'!E23</f>
        <v>364356911</v>
      </c>
      <c r="J38" s="6">
        <f>+'[1]Pasivo (new)'!C23</f>
        <v>448896738</v>
      </c>
    </row>
    <row r="39" spans="1:10" ht="15" customHeight="1" x14ac:dyDescent="0.15">
      <c r="A39" s="4" t="s">
        <v>23</v>
      </c>
      <c r="B39" s="4" t="s">
        <v>24</v>
      </c>
      <c r="C39" s="5" t="s">
        <v>148</v>
      </c>
      <c r="D39" s="11">
        <v>0</v>
      </c>
      <c r="E39" s="6">
        <v>359230726</v>
      </c>
      <c r="F39" s="6">
        <v>349057727</v>
      </c>
      <c r="G39" s="6">
        <v>356206431</v>
      </c>
      <c r="H39" s="6">
        <v>387659813</v>
      </c>
      <c r="I39" s="6">
        <f>+'[1]Pasivo (new)'!E24</f>
        <v>473283805</v>
      </c>
      <c r="J39" s="6">
        <f>+'[1]Pasivo (new)'!C24</f>
        <v>428228550</v>
      </c>
    </row>
    <row r="40" spans="1:10" ht="15" customHeight="1" x14ac:dyDescent="0.15">
      <c r="A40" s="4" t="s">
        <v>23</v>
      </c>
      <c r="B40" s="4" t="s">
        <v>24</v>
      </c>
      <c r="C40" s="5" t="s">
        <v>157</v>
      </c>
      <c r="D40" s="6">
        <v>177915</v>
      </c>
      <c r="E40" s="6">
        <v>1316230</v>
      </c>
      <c r="F40" s="6">
        <v>874755</v>
      </c>
      <c r="G40" s="6">
        <v>469176</v>
      </c>
      <c r="H40" s="6">
        <v>265500</v>
      </c>
      <c r="I40" s="6">
        <f>+'[1]Pasivo (new)'!E25</f>
        <v>164203</v>
      </c>
      <c r="J40" s="6">
        <f>+'[1]Pasivo (new)'!C25</f>
        <v>254485</v>
      </c>
    </row>
    <row r="41" spans="1:10" ht="15" customHeight="1" x14ac:dyDescent="0.15">
      <c r="A41" s="4" t="s">
        <v>23</v>
      </c>
      <c r="B41" s="4" t="s">
        <v>24</v>
      </c>
      <c r="C41" s="5" t="s">
        <v>149</v>
      </c>
      <c r="D41" s="11">
        <v>0</v>
      </c>
      <c r="E41" s="6">
        <v>85370605</v>
      </c>
      <c r="F41" s="6">
        <v>83966780</v>
      </c>
      <c r="G41" s="6">
        <v>85309545</v>
      </c>
      <c r="H41" s="6">
        <v>66654566</v>
      </c>
      <c r="I41" s="6">
        <f>+'[1]Pasivo (new)'!E26</f>
        <v>21144976</v>
      </c>
      <c r="J41" s="6">
        <f>+'[1]Pasivo (new)'!C26</f>
        <v>20191676</v>
      </c>
    </row>
    <row r="42" spans="1:10" ht="15" customHeight="1" x14ac:dyDescent="0.15">
      <c r="A42" s="4" t="s">
        <v>23</v>
      </c>
      <c r="B42" s="4" t="s">
        <v>24</v>
      </c>
      <c r="C42" s="5" t="s">
        <v>150</v>
      </c>
      <c r="D42" s="11">
        <v>0</v>
      </c>
      <c r="E42" s="6">
        <v>12591547</v>
      </c>
      <c r="F42" s="6">
        <v>13048717</v>
      </c>
      <c r="G42" s="6">
        <v>15334132</v>
      </c>
      <c r="H42" s="6">
        <v>17611658</v>
      </c>
      <c r="I42" s="6">
        <f>+'[1]Pasivo (new)'!E27</f>
        <v>19427176</v>
      </c>
      <c r="J42" s="6">
        <f>+'[1]Pasivo (new)'!C27</f>
        <v>20720887</v>
      </c>
    </row>
    <row r="43" spans="1:10" ht="15" customHeight="1" x14ac:dyDescent="0.15">
      <c r="A43" s="4" t="s">
        <v>23</v>
      </c>
      <c r="B43" s="4" t="s">
        <v>24</v>
      </c>
      <c r="C43" s="5" t="s">
        <v>158</v>
      </c>
      <c r="D43" s="6">
        <v>49797860</v>
      </c>
      <c r="E43" s="6">
        <v>61742666</v>
      </c>
      <c r="F43" s="6">
        <v>78712214</v>
      </c>
      <c r="G43" s="6">
        <v>84485826</v>
      </c>
      <c r="H43" s="6">
        <v>92828433</v>
      </c>
      <c r="I43" s="6">
        <f>+'[1]Pasivo (new)'!E28</f>
        <v>98344686</v>
      </c>
      <c r="J43" s="6">
        <f>+'[1]Pasivo (new)'!C28</f>
        <v>114025975</v>
      </c>
    </row>
    <row r="44" spans="1:10" ht="15" customHeight="1" x14ac:dyDescent="0.15">
      <c r="A44" s="4" t="s">
        <v>23</v>
      </c>
      <c r="B44" s="4" t="s">
        <v>24</v>
      </c>
      <c r="C44" s="5" t="s">
        <v>152</v>
      </c>
      <c r="D44" s="6">
        <v>16958012</v>
      </c>
      <c r="E44" s="6">
        <v>9726555</v>
      </c>
      <c r="F44" s="6">
        <v>10397039</v>
      </c>
      <c r="G44" s="6">
        <v>10387406</v>
      </c>
      <c r="H44" s="6">
        <v>10677552</v>
      </c>
      <c r="I44" s="6">
        <f>+'[1]Pasivo (new)'!E29+'[1]Pasivo (new)'!E30</f>
        <v>11446822</v>
      </c>
      <c r="J44" s="6">
        <f>+'[1]Pasivo (new)'!C29+'[1]Pasivo (new)'!C30</f>
        <v>11274885</v>
      </c>
    </row>
    <row r="45" spans="1:10" ht="15" customHeight="1" x14ac:dyDescent="0.15">
      <c r="A45" s="7" t="s">
        <v>23</v>
      </c>
      <c r="B45" s="7" t="s">
        <v>24</v>
      </c>
      <c r="C45" s="8" t="s">
        <v>159</v>
      </c>
      <c r="D45" s="9">
        <v>714151157</v>
      </c>
      <c r="E45" s="9">
        <v>1136328735</v>
      </c>
      <c r="F45" s="9">
        <v>1055372037</v>
      </c>
      <c r="G45" s="9">
        <v>1008140399</v>
      </c>
      <c r="H45" s="9">
        <v>1158524080</v>
      </c>
      <c r="I45" s="9">
        <f>+SUM(I38:I44)</f>
        <v>988168579</v>
      </c>
      <c r="J45" s="9">
        <f>+SUM(J38:J44)</f>
        <v>1043593196</v>
      </c>
    </row>
    <row r="46" spans="1:10" ht="15" customHeight="1" x14ac:dyDescent="0.15">
      <c r="A46" s="4" t="s">
        <v>23</v>
      </c>
      <c r="B46" s="4" t="s">
        <v>24</v>
      </c>
      <c r="C46" s="5" t="s">
        <v>160</v>
      </c>
      <c r="D46" s="6">
        <v>990412061</v>
      </c>
      <c r="E46" s="6">
        <v>1033649510</v>
      </c>
      <c r="F46" s="6">
        <v>891029498</v>
      </c>
      <c r="G46" s="6">
        <v>972231052</v>
      </c>
      <c r="H46" s="6">
        <v>1012174358</v>
      </c>
      <c r="I46" s="6">
        <f>+'[1]Pasivo (new)'!E59</f>
        <v>951230149</v>
      </c>
      <c r="J46" s="6">
        <f>+'[1]Pasivo (new)'!C59</f>
        <v>1054861788</v>
      </c>
    </row>
    <row r="47" spans="1:10" ht="15" customHeight="1" x14ac:dyDescent="0.15">
      <c r="A47" s="7" t="s">
        <v>23</v>
      </c>
      <c r="B47" s="7" t="s">
        <v>24</v>
      </c>
      <c r="C47" s="8" t="s">
        <v>161</v>
      </c>
      <c r="D47" s="9">
        <v>2952756517</v>
      </c>
      <c r="E47" s="9">
        <v>3609318732</v>
      </c>
      <c r="F47" s="9">
        <v>3517055055</v>
      </c>
      <c r="G47" s="9">
        <v>3537035975</v>
      </c>
      <c r="H47" s="9">
        <v>3865279991</v>
      </c>
      <c r="I47" s="9">
        <f>+I46+I45+I36</f>
        <v>3736275129</v>
      </c>
      <c r="J47" s="9">
        <f>+J46+J45+J36</f>
        <v>3944151485</v>
      </c>
    </row>
    <row r="48" spans="1:10" ht="15" customHeight="1" x14ac:dyDescent="0.15">
      <c r="A48" s="4"/>
      <c r="B48" s="4"/>
      <c r="C48" s="5"/>
      <c r="D48" s="12" t="s">
        <v>54</v>
      </c>
      <c r="E48" s="12"/>
      <c r="F48" s="12"/>
      <c r="G48" s="12"/>
      <c r="H48" s="12"/>
      <c r="I48" s="12"/>
      <c r="J48" s="1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5BDB5-96EA-6667-97CE-BBD4986F2229}">
  <sheetPr>
    <tabColor rgb="FF92D050"/>
  </sheetPr>
  <dimension ref="A1:AE48"/>
  <sheetViews>
    <sheetView workbookViewId="0">
      <pane xSplit="3" ySplit="3" topLeftCell="AD22" activePane="bottomRight" state="frozen"/>
      <selection pane="topRight" activeCell="D1" sqref="D1"/>
      <selection pane="bottomLeft" activeCell="A4" sqref="A4"/>
      <selection pane="bottomRight" activeCell="AD1" sqref="AC1:AD1048576"/>
    </sheetView>
  </sheetViews>
  <sheetFormatPr baseColWidth="10" defaultColWidth="10.28515625" defaultRowHeight="15" customHeight="1" outlineLevelCol="1" x14ac:dyDescent="0.25"/>
  <cols>
    <col min="1" max="2" width="25" hidden="1" customWidth="1" outlineLevel="1"/>
    <col min="3" max="3" width="66.7109375" style="15" customWidth="1" collapsed="1"/>
    <col min="4" max="31" width="25" customWidth="1"/>
  </cols>
  <sheetData>
    <row r="1" spans="1:31" ht="15" customHeight="1" x14ac:dyDescent="0.25">
      <c r="A1" s="1" t="s">
        <v>0</v>
      </c>
      <c r="B1" s="2" t="s">
        <v>1</v>
      </c>
      <c r="C1" s="3" t="s">
        <v>2</v>
      </c>
      <c r="D1" s="2" t="s">
        <v>57</v>
      </c>
      <c r="E1" s="2" t="s">
        <v>58</v>
      </c>
      <c r="F1" s="2" t="s">
        <v>59</v>
      </c>
      <c r="G1" s="2" t="s">
        <v>60</v>
      </c>
      <c r="H1" s="2" t="s">
        <v>61</v>
      </c>
      <c r="I1" s="2" t="s">
        <v>62</v>
      </c>
      <c r="J1" s="2" t="s">
        <v>63</v>
      </c>
      <c r="K1" s="2" t="s">
        <v>64</v>
      </c>
      <c r="L1" s="2" t="s">
        <v>65</v>
      </c>
      <c r="M1" s="2" t="s">
        <v>66</v>
      </c>
      <c r="N1" s="2" t="s">
        <v>67</v>
      </c>
      <c r="O1" s="2" t="s">
        <v>68</v>
      </c>
      <c r="P1" s="2" t="s">
        <v>69</v>
      </c>
      <c r="Q1" s="2" t="s">
        <v>70</v>
      </c>
      <c r="R1" s="2" t="s">
        <v>71</v>
      </c>
      <c r="S1" s="2" t="s">
        <v>72</v>
      </c>
      <c r="T1" s="2" t="s">
        <v>73</v>
      </c>
      <c r="U1" s="2" t="s">
        <v>74</v>
      </c>
      <c r="V1" s="2" t="s">
        <v>75</v>
      </c>
      <c r="W1" s="2" t="s">
        <v>76</v>
      </c>
      <c r="X1" s="2" t="s">
        <v>77</v>
      </c>
      <c r="Y1" s="2" t="s">
        <v>78</v>
      </c>
      <c r="Z1" s="2" t="s">
        <v>79</v>
      </c>
      <c r="AA1" s="2" t="s">
        <v>80</v>
      </c>
      <c r="AB1" s="2" t="s">
        <v>81</v>
      </c>
      <c r="AC1" s="2" t="s">
        <v>82</v>
      </c>
      <c r="AD1" s="2" t="s">
        <v>83</v>
      </c>
      <c r="AE1" s="2" t="s">
        <v>286</v>
      </c>
    </row>
    <row r="2" spans="1:31" ht="15" customHeight="1" x14ac:dyDescent="0.25">
      <c r="A2" s="2"/>
      <c r="B2" s="2"/>
      <c r="C2" s="3" t="s">
        <v>9</v>
      </c>
      <c r="D2" s="2" t="s">
        <v>84</v>
      </c>
      <c r="E2" s="2" t="s">
        <v>85</v>
      </c>
      <c r="F2" s="2" t="s">
        <v>86</v>
      </c>
      <c r="G2" s="2" t="s">
        <v>10</v>
      </c>
      <c r="H2" s="2" t="s">
        <v>87</v>
      </c>
      <c r="I2" s="2" t="s">
        <v>88</v>
      </c>
      <c r="J2" s="2" t="s">
        <v>89</v>
      </c>
      <c r="K2" s="2" t="s">
        <v>11</v>
      </c>
      <c r="L2" s="2" t="s">
        <v>90</v>
      </c>
      <c r="M2" s="2" t="s">
        <v>91</v>
      </c>
      <c r="N2" s="2" t="s">
        <v>92</v>
      </c>
      <c r="O2" s="2" t="s">
        <v>12</v>
      </c>
      <c r="P2" s="2" t="s">
        <v>93</v>
      </c>
      <c r="Q2" s="2" t="s">
        <v>94</v>
      </c>
      <c r="R2" s="2" t="s">
        <v>95</v>
      </c>
      <c r="S2" s="2" t="s">
        <v>13</v>
      </c>
      <c r="T2" s="2" t="s">
        <v>96</v>
      </c>
      <c r="U2" s="2" t="s">
        <v>97</v>
      </c>
      <c r="V2" s="2" t="s">
        <v>98</v>
      </c>
      <c r="W2" s="2" t="s">
        <v>14</v>
      </c>
      <c r="X2" s="2" t="s">
        <v>21</v>
      </c>
      <c r="Y2" s="2" t="s">
        <v>99</v>
      </c>
      <c r="Z2" s="2" t="s">
        <v>100</v>
      </c>
      <c r="AA2" s="2" t="s">
        <v>15</v>
      </c>
      <c r="AB2" s="2" t="s">
        <v>101</v>
      </c>
      <c r="AC2" s="2" t="s">
        <v>102</v>
      </c>
      <c r="AD2" s="2" t="s">
        <v>103</v>
      </c>
      <c r="AE2" s="2" t="s">
        <v>15</v>
      </c>
    </row>
    <row r="3" spans="1:31" ht="15" customHeight="1" x14ac:dyDescent="0.25">
      <c r="A3" s="2"/>
      <c r="B3" s="2"/>
      <c r="C3" s="3" t="s">
        <v>16</v>
      </c>
      <c r="D3" s="2" t="s">
        <v>104</v>
      </c>
      <c r="E3" s="2" t="s">
        <v>105</v>
      </c>
      <c r="F3" s="2" t="s">
        <v>106</v>
      </c>
      <c r="G3" s="2" t="s">
        <v>17</v>
      </c>
      <c r="H3" s="2" t="s">
        <v>107</v>
      </c>
      <c r="I3" s="2" t="s">
        <v>108</v>
      </c>
      <c r="J3" s="2" t="s">
        <v>109</v>
      </c>
      <c r="K3" s="2" t="s">
        <v>18</v>
      </c>
      <c r="L3" s="2" t="s">
        <v>110</v>
      </c>
      <c r="M3" s="2" t="s">
        <v>111</v>
      </c>
      <c r="N3" s="2" t="s">
        <v>112</v>
      </c>
      <c r="O3" s="2" t="s">
        <v>19</v>
      </c>
      <c r="P3" s="2" t="s">
        <v>113</v>
      </c>
      <c r="Q3" s="2" t="s">
        <v>114</v>
      </c>
      <c r="R3" s="2" t="s">
        <v>115</v>
      </c>
      <c r="S3" s="2" t="s">
        <v>20</v>
      </c>
      <c r="T3" s="2" t="s">
        <v>116</v>
      </c>
      <c r="U3" s="2" t="s">
        <v>117</v>
      </c>
      <c r="V3" s="2" t="s">
        <v>118</v>
      </c>
      <c r="W3" s="2" t="s">
        <v>21</v>
      </c>
      <c r="X3" s="2" t="s">
        <v>119</v>
      </c>
      <c r="Y3" s="2" t="s">
        <v>120</v>
      </c>
      <c r="Z3" s="2" t="s">
        <v>121</v>
      </c>
      <c r="AA3" s="2" t="s">
        <v>22</v>
      </c>
      <c r="AB3" s="2" t="s">
        <v>122</v>
      </c>
      <c r="AC3" s="2" t="s">
        <v>123</v>
      </c>
      <c r="AD3" s="2" t="s">
        <v>124</v>
      </c>
      <c r="AE3" s="2" t="s">
        <v>285</v>
      </c>
    </row>
    <row r="4" spans="1:31" ht="15" customHeight="1" x14ac:dyDescent="0.15">
      <c r="A4" s="7"/>
      <c r="B4" s="7"/>
      <c r="C4" s="8" t="s">
        <v>125</v>
      </c>
      <c r="D4" s="16" t="s">
        <v>54</v>
      </c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</row>
    <row r="5" spans="1:31" ht="15" customHeight="1" x14ac:dyDescent="0.15">
      <c r="A5" s="7"/>
      <c r="B5" s="7"/>
      <c r="C5" s="8" t="s">
        <v>126</v>
      </c>
      <c r="D5" s="16" t="s">
        <v>54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</row>
    <row r="6" spans="1:31" ht="15" customHeight="1" x14ac:dyDescent="0.15">
      <c r="A6" s="4" t="s">
        <v>23</v>
      </c>
      <c r="B6" s="4" t="s">
        <v>24</v>
      </c>
      <c r="C6" s="5" t="s">
        <v>127</v>
      </c>
      <c r="D6" s="6">
        <v>201398935</v>
      </c>
      <c r="E6" s="6">
        <v>244476732</v>
      </c>
      <c r="F6" s="6">
        <v>243772158</v>
      </c>
      <c r="G6" s="6">
        <v>264117602</v>
      </c>
      <c r="H6" s="6">
        <v>264607755</v>
      </c>
      <c r="I6" s="6">
        <v>237660591</v>
      </c>
      <c r="J6" s="6">
        <v>312263218</v>
      </c>
      <c r="K6" s="6">
        <v>393063524</v>
      </c>
      <c r="L6" s="6">
        <v>360238854</v>
      </c>
      <c r="M6" s="6">
        <v>494438123</v>
      </c>
      <c r="N6" s="6">
        <v>678650535</v>
      </c>
      <c r="O6" s="6">
        <v>768603976.07099998</v>
      </c>
      <c r="P6" s="6">
        <v>710409534</v>
      </c>
      <c r="Q6" s="6">
        <v>686817793</v>
      </c>
      <c r="R6" s="6">
        <v>647412733</v>
      </c>
      <c r="S6" s="6">
        <v>535390649</v>
      </c>
      <c r="T6" s="6">
        <v>393778162</v>
      </c>
      <c r="U6" s="6">
        <v>477826580</v>
      </c>
      <c r="V6" s="6">
        <v>417961935</v>
      </c>
      <c r="W6" s="6">
        <v>437132358</v>
      </c>
      <c r="X6" s="6">
        <v>371786027</v>
      </c>
      <c r="Y6" s="6">
        <v>396240601</v>
      </c>
      <c r="Z6" s="6">
        <v>350250364</v>
      </c>
      <c r="AA6" s="6">
        <v>368123140</v>
      </c>
      <c r="AB6" s="6">
        <v>371049837</v>
      </c>
      <c r="AC6" s="6">
        <v>275424549</v>
      </c>
      <c r="AD6" s="6">
        <v>321030440</v>
      </c>
      <c r="AE6" s="6">
        <f>+'Balance Sheet (Y)'!J6</f>
        <v>370209726</v>
      </c>
    </row>
    <row r="7" spans="1:31" ht="15" customHeight="1" x14ac:dyDescent="0.15">
      <c r="A7" s="4" t="s">
        <v>23</v>
      </c>
      <c r="B7" s="4" t="s">
        <v>24</v>
      </c>
      <c r="C7" s="5" t="s">
        <v>128</v>
      </c>
      <c r="D7" s="6">
        <v>9271166</v>
      </c>
      <c r="E7" s="6">
        <v>10374262</v>
      </c>
      <c r="F7" s="6">
        <v>10602154</v>
      </c>
      <c r="G7" s="6">
        <v>11221723</v>
      </c>
      <c r="H7" s="6">
        <v>13844075</v>
      </c>
      <c r="I7" s="6">
        <v>11163671</v>
      </c>
      <c r="J7" s="6">
        <v>10768562</v>
      </c>
      <c r="K7" s="6">
        <v>9251422</v>
      </c>
      <c r="L7" s="6">
        <v>11166861</v>
      </c>
      <c r="M7" s="6">
        <v>9428352</v>
      </c>
      <c r="N7" s="6">
        <v>7571357</v>
      </c>
      <c r="O7" s="6">
        <v>10668516</v>
      </c>
      <c r="P7" s="6">
        <v>10633368</v>
      </c>
      <c r="Q7" s="6">
        <v>10983406</v>
      </c>
      <c r="R7" s="6">
        <v>19961626</v>
      </c>
      <c r="S7" s="6">
        <v>22446010</v>
      </c>
      <c r="T7" s="6">
        <v>22098759</v>
      </c>
      <c r="U7" s="6">
        <v>22037347</v>
      </c>
      <c r="V7" s="6">
        <v>23228933</v>
      </c>
      <c r="W7" s="6">
        <v>16801843</v>
      </c>
      <c r="X7" s="6">
        <v>18714750</v>
      </c>
      <c r="Y7" s="6">
        <v>14501757</v>
      </c>
      <c r="Z7" s="6">
        <v>13731529</v>
      </c>
      <c r="AA7" s="6">
        <v>18285844</v>
      </c>
      <c r="AB7" s="6">
        <v>22085502</v>
      </c>
      <c r="AC7" s="6">
        <v>16361471</v>
      </c>
      <c r="AD7" s="6">
        <v>18764625</v>
      </c>
      <c r="AE7" s="6">
        <f>+'Balance Sheet (Y)'!J7</f>
        <v>26252053</v>
      </c>
    </row>
    <row r="8" spans="1:31" ht="15" customHeight="1" x14ac:dyDescent="0.15">
      <c r="A8" s="4" t="s">
        <v>23</v>
      </c>
      <c r="B8" s="4" t="s">
        <v>24</v>
      </c>
      <c r="C8" s="5" t="s">
        <v>129</v>
      </c>
      <c r="D8" s="6">
        <v>731183776</v>
      </c>
      <c r="E8" s="6">
        <v>761720935</v>
      </c>
      <c r="F8" s="6">
        <v>744834748</v>
      </c>
      <c r="G8" s="6">
        <v>788649733</v>
      </c>
      <c r="H8" s="6">
        <v>824566745</v>
      </c>
      <c r="I8" s="6">
        <v>848466925</v>
      </c>
      <c r="J8" s="6">
        <v>819168914</v>
      </c>
      <c r="K8" s="6">
        <v>832032336</v>
      </c>
      <c r="L8" s="6">
        <v>808546347</v>
      </c>
      <c r="M8" s="6">
        <v>690888174</v>
      </c>
      <c r="N8" s="6">
        <v>598825034</v>
      </c>
      <c r="O8" s="6">
        <v>608105172.92900002</v>
      </c>
      <c r="P8" s="6">
        <v>555685637</v>
      </c>
      <c r="Q8" s="6">
        <v>561406527</v>
      </c>
      <c r="R8" s="6">
        <v>567621654</v>
      </c>
      <c r="S8" s="6">
        <v>664944100</v>
      </c>
      <c r="T8" s="6">
        <v>688738535</v>
      </c>
      <c r="U8" s="6">
        <v>738329472</v>
      </c>
      <c r="V8" s="6">
        <v>729642513</v>
      </c>
      <c r="W8" s="6">
        <v>779981399</v>
      </c>
      <c r="X8" s="6">
        <v>896268190</v>
      </c>
      <c r="Y8" s="6">
        <v>731307644</v>
      </c>
      <c r="Z8" s="6">
        <v>715891287</v>
      </c>
      <c r="AA8" s="6">
        <v>772097972</v>
      </c>
      <c r="AB8" s="6">
        <v>733221999</v>
      </c>
      <c r="AC8" s="6">
        <v>726597313</v>
      </c>
      <c r="AD8" s="6">
        <v>729871880</v>
      </c>
      <c r="AE8" s="6">
        <f>+'Balance Sheet (Y)'!J8</f>
        <v>805923607</v>
      </c>
    </row>
    <row r="9" spans="1:31" ht="15" customHeight="1" x14ac:dyDescent="0.15">
      <c r="A9" s="4" t="s">
        <v>23</v>
      </c>
      <c r="B9" s="4" t="s">
        <v>24</v>
      </c>
      <c r="C9" s="5" t="s">
        <v>130</v>
      </c>
      <c r="D9" s="6">
        <v>4322423</v>
      </c>
      <c r="E9" s="6">
        <v>20371328</v>
      </c>
      <c r="F9" s="6">
        <v>1845543</v>
      </c>
      <c r="G9" s="6">
        <v>5188446</v>
      </c>
      <c r="H9" s="6">
        <v>5991408</v>
      </c>
      <c r="I9" s="6">
        <v>1317200</v>
      </c>
      <c r="J9" s="6">
        <v>2678111.9999999902</v>
      </c>
      <c r="K9" s="6">
        <v>1435081</v>
      </c>
      <c r="L9" s="6">
        <v>1398024</v>
      </c>
      <c r="M9" s="6">
        <v>35664</v>
      </c>
      <c r="N9" s="6">
        <v>35730</v>
      </c>
      <c r="O9" s="6">
        <v>37732</v>
      </c>
      <c r="P9" s="6">
        <v>39753</v>
      </c>
      <c r="Q9" s="6">
        <v>41798</v>
      </c>
      <c r="R9" s="6">
        <v>43865</v>
      </c>
      <c r="S9" s="6">
        <v>502795</v>
      </c>
      <c r="T9" s="6">
        <v>504971</v>
      </c>
      <c r="U9" s="6">
        <v>49655</v>
      </c>
      <c r="V9" s="6">
        <v>49654</v>
      </c>
      <c r="W9" s="6">
        <v>49655</v>
      </c>
      <c r="X9" s="6">
        <v>49655</v>
      </c>
      <c r="Y9" s="6">
        <v>49655</v>
      </c>
      <c r="Z9" s="6">
        <v>49655</v>
      </c>
      <c r="AA9" s="6">
        <v>49656</v>
      </c>
      <c r="AB9" s="6">
        <v>49655</v>
      </c>
      <c r="AC9" s="6">
        <v>49655</v>
      </c>
      <c r="AD9" s="6">
        <v>49655</v>
      </c>
      <c r="AE9" s="6">
        <f>+'Balance Sheet (Y)'!J9</f>
        <v>49653</v>
      </c>
    </row>
    <row r="10" spans="1:31" ht="15" customHeight="1" x14ac:dyDescent="0.15">
      <c r="A10" s="4" t="s">
        <v>23</v>
      </c>
      <c r="B10" s="4" t="s">
        <v>24</v>
      </c>
      <c r="C10" s="5" t="s">
        <v>131</v>
      </c>
      <c r="D10" s="6">
        <v>260535169</v>
      </c>
      <c r="E10" s="6">
        <v>266871140</v>
      </c>
      <c r="F10" s="6">
        <v>293089429</v>
      </c>
      <c r="G10" s="6">
        <v>290329422</v>
      </c>
      <c r="H10" s="6">
        <v>300492323</v>
      </c>
      <c r="I10" s="6">
        <v>289437256</v>
      </c>
      <c r="J10" s="6">
        <v>308036947</v>
      </c>
      <c r="K10" s="6">
        <v>278861232</v>
      </c>
      <c r="L10" s="6">
        <v>302486044</v>
      </c>
      <c r="M10" s="6">
        <v>297653667</v>
      </c>
      <c r="N10" s="6">
        <v>308062148</v>
      </c>
      <c r="O10" s="6">
        <v>264222889</v>
      </c>
      <c r="P10" s="6">
        <v>299847575</v>
      </c>
      <c r="Q10" s="6">
        <v>292584999</v>
      </c>
      <c r="R10" s="6">
        <v>346378822</v>
      </c>
      <c r="S10" s="6">
        <v>350247522</v>
      </c>
      <c r="T10" s="6">
        <v>405151235</v>
      </c>
      <c r="U10" s="6">
        <v>419357172</v>
      </c>
      <c r="V10" s="6">
        <v>453633490</v>
      </c>
      <c r="W10" s="6">
        <v>368748336</v>
      </c>
      <c r="X10" s="6">
        <v>368637162</v>
      </c>
      <c r="Y10" s="6">
        <v>331969961</v>
      </c>
      <c r="Z10" s="6">
        <v>363019732</v>
      </c>
      <c r="AA10" s="6">
        <v>310547978</v>
      </c>
      <c r="AB10" s="6">
        <v>355273019</v>
      </c>
      <c r="AC10" s="6">
        <v>343384436</v>
      </c>
      <c r="AD10" s="6">
        <v>372443414</v>
      </c>
      <c r="AE10" s="6">
        <f>+'Balance Sheet (Y)'!J10</f>
        <v>342818121</v>
      </c>
    </row>
    <row r="11" spans="1:31" ht="15" customHeight="1" x14ac:dyDescent="0.15">
      <c r="A11" s="4" t="s">
        <v>23</v>
      </c>
      <c r="B11" s="4" t="s">
        <v>24</v>
      </c>
      <c r="C11" s="5" t="s">
        <v>132</v>
      </c>
      <c r="D11" s="6">
        <v>31978172</v>
      </c>
      <c r="E11" s="6">
        <v>28575348</v>
      </c>
      <c r="F11" s="6">
        <v>27206840</v>
      </c>
      <c r="G11" s="6">
        <v>26720438</v>
      </c>
      <c r="H11" s="6">
        <v>27675196</v>
      </c>
      <c r="I11" s="6">
        <v>34814637</v>
      </c>
      <c r="J11" s="6">
        <v>37230961</v>
      </c>
      <c r="K11" s="6">
        <v>69131336</v>
      </c>
      <c r="L11" s="6">
        <v>69842072</v>
      </c>
      <c r="M11" s="6">
        <v>41418733</v>
      </c>
      <c r="N11" s="6">
        <v>23340816</v>
      </c>
      <c r="O11" s="6">
        <v>37685367</v>
      </c>
      <c r="P11" s="6">
        <v>37031123</v>
      </c>
      <c r="Q11" s="6">
        <v>22244267</v>
      </c>
      <c r="R11" s="6">
        <v>21995896</v>
      </c>
      <c r="S11" s="6">
        <v>40054188</v>
      </c>
      <c r="T11" s="6">
        <v>42580990</v>
      </c>
      <c r="U11" s="6">
        <v>24083100</v>
      </c>
      <c r="V11" s="6">
        <v>29981261</v>
      </c>
      <c r="W11" s="6">
        <v>44890697</v>
      </c>
      <c r="X11" s="6">
        <v>52630786</v>
      </c>
      <c r="Y11" s="6">
        <v>30764401</v>
      </c>
      <c r="Z11" s="6">
        <v>33341086</v>
      </c>
      <c r="AA11" s="6">
        <v>46236838</v>
      </c>
      <c r="AB11" s="6">
        <v>51360776</v>
      </c>
      <c r="AC11" s="6">
        <v>48743540</v>
      </c>
      <c r="AD11" s="6">
        <v>33178605</v>
      </c>
      <c r="AE11" s="6">
        <f>+'Balance Sheet (Y)'!J11</f>
        <v>32999288</v>
      </c>
    </row>
    <row r="12" spans="1:31" ht="15" customHeight="1" x14ac:dyDescent="0.15">
      <c r="A12" s="7" t="s">
        <v>23</v>
      </c>
      <c r="B12" s="7" t="s">
        <v>24</v>
      </c>
      <c r="C12" s="8" t="s">
        <v>133</v>
      </c>
      <c r="D12" s="9">
        <v>1238689641</v>
      </c>
      <c r="E12" s="9">
        <v>1332389745</v>
      </c>
      <c r="F12" s="9">
        <v>1321350872</v>
      </c>
      <c r="G12" s="9">
        <v>1386227364</v>
      </c>
      <c r="H12" s="9">
        <v>1437177502</v>
      </c>
      <c r="I12" s="9">
        <v>1422860280</v>
      </c>
      <c r="J12" s="9">
        <v>1490146714</v>
      </c>
      <c r="K12" s="9">
        <v>1583774931</v>
      </c>
      <c r="L12" s="9">
        <v>1553678202</v>
      </c>
      <c r="M12" s="9">
        <v>1533862713</v>
      </c>
      <c r="N12" s="9">
        <v>1616485620</v>
      </c>
      <c r="O12" s="9">
        <v>1689323653</v>
      </c>
      <c r="P12" s="9">
        <v>1613646990</v>
      </c>
      <c r="Q12" s="9">
        <v>1574078790</v>
      </c>
      <c r="R12" s="9">
        <v>1603414596</v>
      </c>
      <c r="S12" s="9">
        <v>1613585264</v>
      </c>
      <c r="T12" s="9">
        <v>1552852652</v>
      </c>
      <c r="U12" s="9">
        <v>1681683326</v>
      </c>
      <c r="V12" s="9">
        <v>1654497786</v>
      </c>
      <c r="W12" s="9">
        <v>1647604288</v>
      </c>
      <c r="X12" s="9">
        <v>1708086570</v>
      </c>
      <c r="Y12" s="9">
        <v>1504834019</v>
      </c>
      <c r="Z12" s="9">
        <v>1476283653</v>
      </c>
      <c r="AA12" s="9">
        <v>1515341428</v>
      </c>
      <c r="AB12" s="9">
        <v>1533040788</v>
      </c>
      <c r="AC12" s="9">
        <v>1410560964</v>
      </c>
      <c r="AD12" s="9">
        <v>1475338619</v>
      </c>
      <c r="AE12" s="9">
        <f>+'Balance Sheet (Y)'!J12</f>
        <v>1578252448</v>
      </c>
    </row>
    <row r="13" spans="1:31" ht="15" customHeight="1" x14ac:dyDescent="0.15">
      <c r="A13" s="4" t="s">
        <v>23</v>
      </c>
      <c r="B13" s="4" t="s">
        <v>24</v>
      </c>
      <c r="C13" s="5" t="s">
        <v>134</v>
      </c>
      <c r="D13" s="6">
        <v>51623489</v>
      </c>
      <c r="E13" s="6">
        <v>47236665</v>
      </c>
      <c r="F13" s="6">
        <v>47294854</v>
      </c>
      <c r="G13" s="6">
        <v>47141386</v>
      </c>
      <c r="H13" s="6">
        <v>47067268</v>
      </c>
      <c r="I13" s="6">
        <v>47160428</v>
      </c>
      <c r="J13" s="6">
        <v>47262312</v>
      </c>
      <c r="K13" s="6">
        <v>9748863</v>
      </c>
      <c r="L13" s="6">
        <v>7663662</v>
      </c>
      <c r="M13" s="6">
        <v>7663662</v>
      </c>
      <c r="N13" s="6">
        <v>186485411</v>
      </c>
      <c r="O13" s="11">
        <v>0</v>
      </c>
      <c r="P13" s="6">
        <v>168610786</v>
      </c>
      <c r="Q13" s="6">
        <v>168610786</v>
      </c>
      <c r="R13" s="6">
        <v>168610786</v>
      </c>
      <c r="S13" s="11">
        <v>0</v>
      </c>
      <c r="T13" s="11">
        <v>0</v>
      </c>
      <c r="U13" s="11">
        <v>0</v>
      </c>
      <c r="V13" s="6">
        <v>161724991</v>
      </c>
      <c r="W13" s="6">
        <v>161724991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f>+'Balance Sheet (Y)'!J13</f>
        <v>0</v>
      </c>
    </row>
    <row r="14" spans="1:31" ht="15" customHeight="1" x14ac:dyDescent="0.15">
      <c r="A14" s="7" t="s">
        <v>23</v>
      </c>
      <c r="B14" s="7" t="s">
        <v>24</v>
      </c>
      <c r="C14" s="8" t="s">
        <v>135</v>
      </c>
      <c r="D14" s="9">
        <v>1290313130</v>
      </c>
      <c r="E14" s="9">
        <v>1379626410</v>
      </c>
      <c r="F14" s="9">
        <v>1368645726</v>
      </c>
      <c r="G14" s="9">
        <v>1433368750</v>
      </c>
      <c r="H14" s="9">
        <v>1484244770</v>
      </c>
      <c r="I14" s="9">
        <v>1470020708</v>
      </c>
      <c r="J14" s="9">
        <v>1537409026</v>
      </c>
      <c r="K14" s="9">
        <v>1593523794</v>
      </c>
      <c r="L14" s="9">
        <v>1561341864</v>
      </c>
      <c r="M14" s="9">
        <v>1541526375</v>
      </c>
      <c r="N14" s="9">
        <v>1802971031</v>
      </c>
      <c r="O14" s="9">
        <v>1689323653</v>
      </c>
      <c r="P14" s="9">
        <v>1782257776</v>
      </c>
      <c r="Q14" s="9">
        <v>1742689576</v>
      </c>
      <c r="R14" s="9">
        <v>1772025382</v>
      </c>
      <c r="S14" s="9">
        <v>1613585264</v>
      </c>
      <c r="T14" s="9">
        <v>1552852652</v>
      </c>
      <c r="U14" s="9">
        <v>1681683326</v>
      </c>
      <c r="V14" s="9">
        <v>1816222777</v>
      </c>
      <c r="W14" s="9">
        <v>1809329279</v>
      </c>
      <c r="X14" s="9">
        <v>1708086570</v>
      </c>
      <c r="Y14" s="9">
        <v>1504834019</v>
      </c>
      <c r="Z14" s="9">
        <v>1476283653</v>
      </c>
      <c r="AA14" s="9">
        <v>1515341428</v>
      </c>
      <c r="AB14" s="9">
        <v>1533040788</v>
      </c>
      <c r="AC14" s="9">
        <v>1410560964</v>
      </c>
      <c r="AD14" s="9">
        <v>1475338619</v>
      </c>
      <c r="AE14" s="9">
        <f>+'Balance Sheet (Y)'!J14</f>
        <v>1578252448</v>
      </c>
    </row>
    <row r="15" spans="1:31" ht="15" customHeight="1" x14ac:dyDescent="0.15">
      <c r="A15" s="7"/>
      <c r="B15" s="7"/>
      <c r="C15" s="8" t="s">
        <v>136</v>
      </c>
      <c r="D15" s="16" t="s">
        <v>54</v>
      </c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</row>
    <row r="16" spans="1:31" ht="15" customHeight="1" x14ac:dyDescent="0.15">
      <c r="A16" s="4" t="s">
        <v>23</v>
      </c>
      <c r="B16" s="4" t="s">
        <v>24</v>
      </c>
      <c r="C16" s="5" t="s">
        <v>137</v>
      </c>
      <c r="D16" s="6">
        <v>43425737</v>
      </c>
      <c r="E16" s="6">
        <v>32951837</v>
      </c>
      <c r="F16" s="6">
        <v>30636436</v>
      </c>
      <c r="G16" s="6">
        <v>48375144</v>
      </c>
      <c r="H16" s="6">
        <v>58250485</v>
      </c>
      <c r="I16" s="6">
        <v>35930254</v>
      </c>
      <c r="J16" s="6">
        <v>79540907</v>
      </c>
      <c r="K16" s="6">
        <v>96069836</v>
      </c>
      <c r="L16" s="6">
        <v>123740374</v>
      </c>
      <c r="M16" s="6">
        <v>64238184</v>
      </c>
      <c r="N16" s="6">
        <v>58928082</v>
      </c>
      <c r="O16" s="6">
        <v>58754728</v>
      </c>
      <c r="P16" s="6">
        <v>49878338</v>
      </c>
      <c r="Q16" s="6">
        <v>66679949</v>
      </c>
      <c r="R16" s="6">
        <v>68528245</v>
      </c>
      <c r="S16" s="6">
        <v>62443768</v>
      </c>
      <c r="T16" s="6">
        <v>92434202</v>
      </c>
      <c r="U16" s="6">
        <v>106142513</v>
      </c>
      <c r="V16" s="6">
        <v>114372825</v>
      </c>
      <c r="W16" s="6">
        <v>132459569</v>
      </c>
      <c r="X16" s="6">
        <v>93573912</v>
      </c>
      <c r="Y16" s="6">
        <v>112125760</v>
      </c>
      <c r="Z16" s="6">
        <v>117315628</v>
      </c>
      <c r="AA16" s="6">
        <v>158549031</v>
      </c>
      <c r="AB16" s="6">
        <v>183784467</v>
      </c>
      <c r="AC16" s="6">
        <v>165439456</v>
      </c>
      <c r="AD16" s="6">
        <v>163991522</v>
      </c>
      <c r="AE16" s="6">
        <f>+'Balance Sheet (Y)'!J16</f>
        <v>186987605</v>
      </c>
    </row>
    <row r="17" spans="1:31" ht="15" customHeight="1" x14ac:dyDescent="0.15">
      <c r="A17" s="4" t="s">
        <v>23</v>
      </c>
      <c r="B17" s="4" t="s">
        <v>24</v>
      </c>
      <c r="C17" s="5" t="s">
        <v>128</v>
      </c>
      <c r="D17" s="6">
        <v>15706562</v>
      </c>
      <c r="E17" s="6">
        <v>16513516</v>
      </c>
      <c r="F17" s="6">
        <v>16374135</v>
      </c>
      <c r="G17" s="6">
        <v>11395134</v>
      </c>
      <c r="H17" s="6">
        <v>6181791</v>
      </c>
      <c r="I17" s="6">
        <v>5435889</v>
      </c>
      <c r="J17" s="6">
        <v>4561292</v>
      </c>
      <c r="K17" s="6">
        <v>4234156</v>
      </c>
      <c r="L17" s="6">
        <v>4392947</v>
      </c>
      <c r="M17" s="6">
        <v>4042154</v>
      </c>
      <c r="N17" s="6">
        <v>4769008</v>
      </c>
      <c r="O17" s="6">
        <v>8241835</v>
      </c>
      <c r="P17" s="6">
        <v>7514661</v>
      </c>
      <c r="Q17" s="6">
        <v>8076198</v>
      </c>
      <c r="R17" s="6">
        <v>8596373</v>
      </c>
      <c r="S17" s="6">
        <v>10100158</v>
      </c>
      <c r="T17" s="6">
        <v>9604275</v>
      </c>
      <c r="U17" s="6">
        <v>10331054</v>
      </c>
      <c r="V17" s="6">
        <v>10614904</v>
      </c>
      <c r="W17" s="6">
        <v>10866376</v>
      </c>
      <c r="X17" s="6">
        <v>9839226</v>
      </c>
      <c r="Y17" s="6">
        <v>10156907</v>
      </c>
      <c r="Z17" s="6">
        <v>10715544</v>
      </c>
      <c r="AA17" s="6">
        <v>11370817</v>
      </c>
      <c r="AB17" s="6">
        <v>12501697</v>
      </c>
      <c r="AC17" s="6">
        <v>12546632</v>
      </c>
      <c r="AD17" s="6">
        <v>13314325</v>
      </c>
      <c r="AE17" s="6">
        <f>+'Balance Sheet (Y)'!J17</f>
        <v>12444887</v>
      </c>
    </row>
    <row r="18" spans="1:31" ht="15" customHeight="1" x14ac:dyDescent="0.15">
      <c r="A18" s="4" t="s">
        <v>23</v>
      </c>
      <c r="B18" s="4" t="s">
        <v>24</v>
      </c>
      <c r="C18" s="5" t="s">
        <v>138</v>
      </c>
      <c r="D18" s="6">
        <v>421325210</v>
      </c>
      <c r="E18" s="6">
        <v>428371079</v>
      </c>
      <c r="F18" s="6">
        <v>435009895</v>
      </c>
      <c r="G18" s="6">
        <v>453391513</v>
      </c>
      <c r="H18" s="6">
        <v>422444026</v>
      </c>
      <c r="I18" s="6">
        <v>423408449</v>
      </c>
      <c r="J18" s="6">
        <v>466717244</v>
      </c>
      <c r="K18" s="6">
        <v>467990883</v>
      </c>
      <c r="L18" s="6">
        <v>466931305</v>
      </c>
      <c r="M18" s="6">
        <v>426361806</v>
      </c>
      <c r="N18" s="6">
        <v>389404218</v>
      </c>
      <c r="O18" s="6">
        <v>342429458</v>
      </c>
      <c r="P18" s="6">
        <v>328445120</v>
      </c>
      <c r="Q18" s="6">
        <v>331690036</v>
      </c>
      <c r="R18" s="6">
        <v>344905720</v>
      </c>
      <c r="S18" s="6">
        <v>397908897</v>
      </c>
      <c r="T18" s="6">
        <v>429881523</v>
      </c>
      <c r="U18" s="6">
        <v>466356593</v>
      </c>
      <c r="V18" s="6">
        <v>466734883</v>
      </c>
      <c r="W18" s="6">
        <v>490598869</v>
      </c>
      <c r="X18" s="6">
        <v>469081298</v>
      </c>
      <c r="Y18" s="6">
        <v>458942197</v>
      </c>
      <c r="Z18" s="6">
        <v>447778804</v>
      </c>
      <c r="AA18" s="6">
        <v>431786298</v>
      </c>
      <c r="AB18" s="6">
        <v>452512831</v>
      </c>
      <c r="AC18" s="6">
        <v>435308977</v>
      </c>
      <c r="AD18" s="6">
        <v>406529576</v>
      </c>
      <c r="AE18" s="6">
        <f>+'Balance Sheet (Y)'!J18</f>
        <v>485168965</v>
      </c>
    </row>
    <row r="19" spans="1:31" ht="15" customHeight="1" x14ac:dyDescent="0.15">
      <c r="A19" s="4" t="s">
        <v>23</v>
      </c>
      <c r="B19" s="4" t="s">
        <v>24</v>
      </c>
      <c r="C19" s="5" t="s">
        <v>139</v>
      </c>
      <c r="D19" s="6">
        <v>259877283</v>
      </c>
      <c r="E19" s="6">
        <v>233773993</v>
      </c>
      <c r="F19" s="6">
        <v>235788475</v>
      </c>
      <c r="G19" s="6">
        <v>248247467</v>
      </c>
      <c r="H19" s="6">
        <v>250949372</v>
      </c>
      <c r="I19" s="6">
        <v>250788036</v>
      </c>
      <c r="J19" s="6">
        <v>253503930</v>
      </c>
      <c r="K19" s="6">
        <v>270691351</v>
      </c>
      <c r="L19" s="6">
        <v>275755905</v>
      </c>
      <c r="M19" s="6">
        <v>272588096</v>
      </c>
      <c r="N19" s="6">
        <v>92091676</v>
      </c>
      <c r="O19" s="6">
        <v>254428936</v>
      </c>
      <c r="P19" s="6">
        <v>98250897</v>
      </c>
      <c r="Q19" s="6">
        <v>97662061</v>
      </c>
      <c r="R19" s="6">
        <v>98304702</v>
      </c>
      <c r="S19" s="6">
        <v>259209920</v>
      </c>
      <c r="T19" s="6">
        <v>261682695</v>
      </c>
      <c r="U19" s="6">
        <v>275217293</v>
      </c>
      <c r="V19" s="6">
        <v>116241901</v>
      </c>
      <c r="W19" s="6">
        <v>122742508</v>
      </c>
      <c r="X19" s="6">
        <v>124953898</v>
      </c>
      <c r="Y19" s="6">
        <v>127109443</v>
      </c>
      <c r="Z19" s="6">
        <v>132215652</v>
      </c>
      <c r="AA19" s="6">
        <v>142821150</v>
      </c>
      <c r="AB19" s="6">
        <v>146238755</v>
      </c>
      <c r="AC19" s="6">
        <v>148483483</v>
      </c>
      <c r="AD19" s="6">
        <v>144529979</v>
      </c>
      <c r="AE19" s="6">
        <f>+'Balance Sheet (Y)'!J19</f>
        <v>151185255</v>
      </c>
    </row>
    <row r="20" spans="1:31" ht="15" customHeight="1" x14ac:dyDescent="0.15">
      <c r="A20" s="4" t="s">
        <v>23</v>
      </c>
      <c r="B20" s="4" t="s">
        <v>24</v>
      </c>
      <c r="C20" s="5" t="s">
        <v>140</v>
      </c>
      <c r="D20" s="6">
        <v>73678874</v>
      </c>
      <c r="E20" s="6">
        <v>74897735</v>
      </c>
      <c r="F20" s="6">
        <v>73385907</v>
      </c>
      <c r="G20" s="6">
        <v>73346334</v>
      </c>
      <c r="H20" s="6">
        <v>73112876</v>
      </c>
      <c r="I20" s="6">
        <v>72181955</v>
      </c>
      <c r="J20" s="6">
        <v>74220936</v>
      </c>
      <c r="K20" s="6">
        <v>76444489</v>
      </c>
      <c r="L20" s="6">
        <v>79235823</v>
      </c>
      <c r="M20" s="6">
        <v>77550184</v>
      </c>
      <c r="N20" s="6">
        <v>75403673</v>
      </c>
      <c r="O20" s="6">
        <v>71392902</v>
      </c>
      <c r="P20" s="6">
        <v>70930261</v>
      </c>
      <c r="Q20" s="6">
        <v>71827835</v>
      </c>
      <c r="R20" s="6">
        <v>73235467</v>
      </c>
      <c r="S20" s="6">
        <v>78803601</v>
      </c>
      <c r="T20" s="6">
        <v>79415802</v>
      </c>
      <c r="U20" s="6">
        <v>85470329</v>
      </c>
      <c r="V20" s="6">
        <v>88700054</v>
      </c>
      <c r="W20" s="6">
        <v>88850103</v>
      </c>
      <c r="X20" s="6">
        <v>88025356</v>
      </c>
      <c r="Y20" s="6">
        <v>93669537</v>
      </c>
      <c r="Z20" s="6">
        <v>96781720</v>
      </c>
      <c r="AA20" s="6">
        <v>100236892</v>
      </c>
      <c r="AB20" s="6">
        <v>104875909</v>
      </c>
      <c r="AC20" s="6">
        <v>102424054</v>
      </c>
      <c r="AD20" s="6">
        <v>103150603</v>
      </c>
      <c r="AE20" s="6">
        <f>+'Balance Sheet (Y)'!J20</f>
        <v>105380349</v>
      </c>
    </row>
    <row r="21" spans="1:31" ht="15" customHeight="1" x14ac:dyDescent="0.15">
      <c r="A21" s="4" t="s">
        <v>23</v>
      </c>
      <c r="B21" s="4" t="s">
        <v>24</v>
      </c>
      <c r="C21" s="5" t="s">
        <v>141</v>
      </c>
      <c r="D21" s="6">
        <v>524445894</v>
      </c>
      <c r="E21" s="6">
        <v>546406394</v>
      </c>
      <c r="F21" s="6">
        <v>554350614</v>
      </c>
      <c r="G21" s="6">
        <v>578378765</v>
      </c>
      <c r="H21" s="6">
        <v>555373928</v>
      </c>
      <c r="I21" s="6">
        <v>571373297</v>
      </c>
      <c r="J21" s="6">
        <v>527336135</v>
      </c>
      <c r="K21" s="6">
        <v>612506934</v>
      </c>
      <c r="L21" s="6">
        <v>669611511</v>
      </c>
      <c r="M21" s="6">
        <v>635644453</v>
      </c>
      <c r="N21" s="6">
        <v>607090936</v>
      </c>
      <c r="O21" s="6">
        <v>601904919</v>
      </c>
      <c r="P21" s="6">
        <v>585789317</v>
      </c>
      <c r="Q21" s="6">
        <v>571706019</v>
      </c>
      <c r="R21" s="6">
        <v>598331778</v>
      </c>
      <c r="S21" s="6">
        <v>637351983</v>
      </c>
      <c r="T21" s="6">
        <v>640417573</v>
      </c>
      <c r="U21" s="6">
        <v>707594638</v>
      </c>
      <c r="V21" s="6">
        <v>708449798</v>
      </c>
      <c r="W21" s="6">
        <v>692063174</v>
      </c>
      <c r="X21" s="6">
        <v>667236409</v>
      </c>
      <c r="Y21" s="6">
        <v>702541585</v>
      </c>
      <c r="Z21" s="6">
        <v>766031914</v>
      </c>
      <c r="AA21" s="6">
        <v>802631282</v>
      </c>
      <c r="AB21" s="6">
        <v>877228757</v>
      </c>
      <c r="AC21" s="6">
        <v>826916888</v>
      </c>
      <c r="AD21" s="6">
        <v>815430129</v>
      </c>
      <c r="AE21" s="6">
        <f>+'Balance Sheet (Y)'!J21</f>
        <v>878273532</v>
      </c>
    </row>
    <row r="22" spans="1:31" ht="15" customHeight="1" x14ac:dyDescent="0.15">
      <c r="A22" s="4" t="s">
        <v>23</v>
      </c>
      <c r="B22" s="4" t="s">
        <v>24</v>
      </c>
      <c r="C22" s="5" t="s">
        <v>142</v>
      </c>
      <c r="D22" s="6" t="s">
        <v>54</v>
      </c>
      <c r="E22" s="6"/>
      <c r="F22" s="6"/>
      <c r="G22" s="11">
        <v>0</v>
      </c>
      <c r="H22" s="6">
        <v>338148831</v>
      </c>
      <c r="I22" s="6">
        <v>338315503</v>
      </c>
      <c r="J22" s="6">
        <v>346066614</v>
      </c>
      <c r="K22" s="6">
        <v>342601743</v>
      </c>
      <c r="L22" s="6">
        <v>349104350</v>
      </c>
      <c r="M22" s="6">
        <v>335979838</v>
      </c>
      <c r="N22" s="6">
        <v>325428564</v>
      </c>
      <c r="O22" s="6">
        <v>316351965</v>
      </c>
      <c r="P22" s="6">
        <v>313104590</v>
      </c>
      <c r="Q22" s="6">
        <v>310481660</v>
      </c>
      <c r="R22" s="6">
        <v>312097218</v>
      </c>
      <c r="S22" s="6">
        <v>322198867</v>
      </c>
      <c r="T22" s="6">
        <v>321264785</v>
      </c>
      <c r="U22" s="6">
        <v>340594057</v>
      </c>
      <c r="V22" s="6">
        <v>330586322</v>
      </c>
      <c r="W22" s="6">
        <v>323189341</v>
      </c>
      <c r="X22" s="6">
        <v>323342595</v>
      </c>
      <c r="Y22" s="6">
        <v>329215363</v>
      </c>
      <c r="Z22" s="6">
        <v>328888479</v>
      </c>
      <c r="AA22" s="6">
        <v>344947197</v>
      </c>
      <c r="AB22" s="6">
        <v>338313588</v>
      </c>
      <c r="AC22" s="6">
        <v>315076028</v>
      </c>
      <c r="AD22" s="6">
        <v>306860944</v>
      </c>
      <c r="AE22" s="6">
        <f>+'Balance Sheet (Y)'!J22</f>
        <v>313895651</v>
      </c>
    </row>
    <row r="23" spans="1:31" ht="15" customHeight="1" x14ac:dyDescent="0.15">
      <c r="A23" s="4" t="s">
        <v>23</v>
      </c>
      <c r="B23" s="4" t="s">
        <v>24</v>
      </c>
      <c r="C23" s="5" t="s">
        <v>143</v>
      </c>
      <c r="D23" s="6">
        <v>82086642</v>
      </c>
      <c r="E23" s="6">
        <v>83128102</v>
      </c>
      <c r="F23" s="6">
        <v>90082323</v>
      </c>
      <c r="G23" s="6">
        <v>106253410</v>
      </c>
      <c r="H23" s="6">
        <v>126663850</v>
      </c>
      <c r="I23" s="6">
        <v>128431303</v>
      </c>
      <c r="J23" s="6">
        <v>120681239</v>
      </c>
      <c r="K23" s="6">
        <v>145255546</v>
      </c>
      <c r="L23" s="6">
        <v>161780329</v>
      </c>
      <c r="M23" s="6">
        <v>182531339</v>
      </c>
      <c r="N23" s="6">
        <v>184754979</v>
      </c>
      <c r="O23" s="6">
        <v>174226659</v>
      </c>
      <c r="P23" s="6">
        <v>184927480</v>
      </c>
      <c r="Q23" s="6">
        <v>181600850</v>
      </c>
      <c r="R23" s="6">
        <v>174239240</v>
      </c>
      <c r="S23" s="6">
        <v>155433517</v>
      </c>
      <c r="T23" s="6">
        <v>165425266</v>
      </c>
      <c r="U23" s="6">
        <v>182894989</v>
      </c>
      <c r="V23" s="6">
        <v>198806091</v>
      </c>
      <c r="W23" s="6">
        <v>195180772</v>
      </c>
      <c r="X23" s="6">
        <v>194361467</v>
      </c>
      <c r="Y23" s="6">
        <v>209801482</v>
      </c>
      <c r="Z23" s="6">
        <v>223662019</v>
      </c>
      <c r="AA23" s="6">
        <v>228591035</v>
      </c>
      <c r="AB23" s="6">
        <v>231847224</v>
      </c>
      <c r="AC23" s="6">
        <v>235315665</v>
      </c>
      <c r="AD23" s="6">
        <v>238967637</v>
      </c>
      <c r="AE23" s="6">
        <f>+'Balance Sheet (Y)'!J23</f>
        <v>232562793</v>
      </c>
    </row>
    <row r="24" spans="1:31" ht="15" customHeight="1" x14ac:dyDescent="0.15">
      <c r="A24" s="7" t="s">
        <v>23</v>
      </c>
      <c r="B24" s="7" t="s">
        <v>24</v>
      </c>
      <c r="C24" s="8" t="s">
        <v>144</v>
      </c>
      <c r="D24" s="9">
        <v>1420546202</v>
      </c>
      <c r="E24" s="9">
        <v>1416042656</v>
      </c>
      <c r="F24" s="9">
        <v>1435627785</v>
      </c>
      <c r="G24" s="9">
        <v>1519387767</v>
      </c>
      <c r="H24" s="9">
        <v>1831125159</v>
      </c>
      <c r="I24" s="9">
        <v>1825864686</v>
      </c>
      <c r="J24" s="9">
        <v>1872628297</v>
      </c>
      <c r="K24" s="9">
        <v>2015794938</v>
      </c>
      <c r="L24" s="9">
        <v>2130552544</v>
      </c>
      <c r="M24" s="9">
        <v>1998936054</v>
      </c>
      <c r="N24" s="9">
        <v>1737871136</v>
      </c>
      <c r="O24" s="9">
        <v>1827731402</v>
      </c>
      <c r="P24" s="9">
        <v>1638840664</v>
      </c>
      <c r="Q24" s="9">
        <v>1639724608</v>
      </c>
      <c r="R24" s="9">
        <v>1678238743</v>
      </c>
      <c r="S24" s="9">
        <v>1923450711</v>
      </c>
      <c r="T24" s="9">
        <v>2000126121</v>
      </c>
      <c r="U24" s="9">
        <v>2174601466</v>
      </c>
      <c r="V24" s="9">
        <v>2034506778</v>
      </c>
      <c r="W24" s="9">
        <v>2055950712</v>
      </c>
      <c r="X24" s="9">
        <v>1970414161</v>
      </c>
      <c r="Y24" s="9">
        <v>2043562274</v>
      </c>
      <c r="Z24" s="9">
        <v>2123389760</v>
      </c>
      <c r="AA24" s="9">
        <v>2220933702</v>
      </c>
      <c r="AB24" s="9">
        <v>2347303228</v>
      </c>
      <c r="AC24" s="9">
        <v>2241511183</v>
      </c>
      <c r="AD24" s="9">
        <v>2192774715</v>
      </c>
      <c r="AE24" s="9">
        <f>+'Balance Sheet (Y)'!J24</f>
        <v>2365899037</v>
      </c>
    </row>
    <row r="25" spans="1:31" ht="15" customHeight="1" x14ac:dyDescent="0.15">
      <c r="A25" s="7" t="s">
        <v>23</v>
      </c>
      <c r="B25" s="7" t="s">
        <v>24</v>
      </c>
      <c r="C25" s="8" t="s">
        <v>145</v>
      </c>
      <c r="D25" s="9">
        <v>2710859332</v>
      </c>
      <c r="E25" s="9">
        <v>2795669066</v>
      </c>
      <c r="F25" s="9">
        <v>2804273511</v>
      </c>
      <c r="G25" s="9">
        <v>2952756517</v>
      </c>
      <c r="H25" s="9">
        <v>3315369929</v>
      </c>
      <c r="I25" s="9">
        <v>3295885394</v>
      </c>
      <c r="J25" s="9">
        <v>3410037323</v>
      </c>
      <c r="K25" s="9">
        <v>3609318732</v>
      </c>
      <c r="L25" s="9">
        <v>3691894408</v>
      </c>
      <c r="M25" s="9">
        <v>3540462429</v>
      </c>
      <c r="N25" s="9">
        <v>3540842167</v>
      </c>
      <c r="O25" s="9">
        <v>3517055055</v>
      </c>
      <c r="P25" s="9">
        <v>3421098440</v>
      </c>
      <c r="Q25" s="9">
        <v>3382414184</v>
      </c>
      <c r="R25" s="9">
        <v>3450264125</v>
      </c>
      <c r="S25" s="9">
        <v>3537035975</v>
      </c>
      <c r="T25" s="9">
        <v>3552978773</v>
      </c>
      <c r="U25" s="9">
        <v>3856284792</v>
      </c>
      <c r="V25" s="9">
        <v>3850729555</v>
      </c>
      <c r="W25" s="9">
        <v>3865279991</v>
      </c>
      <c r="X25" s="9">
        <v>3678500731</v>
      </c>
      <c r="Y25" s="9">
        <v>3548396293</v>
      </c>
      <c r="Z25" s="9">
        <v>3599673413</v>
      </c>
      <c r="AA25" s="9">
        <v>3736275130</v>
      </c>
      <c r="AB25" s="9">
        <v>3880344016</v>
      </c>
      <c r="AC25" s="9">
        <v>3652072147</v>
      </c>
      <c r="AD25" s="9">
        <v>3668113334</v>
      </c>
      <c r="AE25" s="9">
        <f>+'Balance Sheet (Y)'!J25</f>
        <v>3944151485</v>
      </c>
    </row>
    <row r="26" spans="1:31" ht="15" customHeight="1" x14ac:dyDescent="0.15">
      <c r="A26" s="7"/>
      <c r="B26" s="7"/>
      <c r="C26" s="8" t="s">
        <v>146</v>
      </c>
      <c r="D26" s="16" t="s">
        <v>54</v>
      </c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</row>
    <row r="27" spans="1:31" ht="15" customHeight="1" x14ac:dyDescent="0.15">
      <c r="A27" s="4" t="s">
        <v>23</v>
      </c>
      <c r="B27" s="4" t="s">
        <v>24</v>
      </c>
      <c r="C27" s="5" t="s">
        <v>147</v>
      </c>
      <c r="D27" s="6">
        <v>726864420</v>
      </c>
      <c r="E27" s="6">
        <v>808925337</v>
      </c>
      <c r="F27" s="6">
        <v>760231081</v>
      </c>
      <c r="G27" s="6">
        <v>822726141</v>
      </c>
      <c r="H27" s="6">
        <v>934823344</v>
      </c>
      <c r="I27" s="6">
        <v>916954875</v>
      </c>
      <c r="J27" s="6">
        <v>971739866</v>
      </c>
      <c r="K27" s="6">
        <v>964179060</v>
      </c>
      <c r="L27" s="6">
        <v>1070328396</v>
      </c>
      <c r="M27" s="6">
        <v>1155674098</v>
      </c>
      <c r="N27" s="6">
        <v>1054775173</v>
      </c>
      <c r="O27" s="6">
        <v>1065484558</v>
      </c>
      <c r="P27" s="6">
        <v>1021279597</v>
      </c>
      <c r="Q27" s="6">
        <v>1025099651</v>
      </c>
      <c r="R27" s="6">
        <v>989150864</v>
      </c>
      <c r="S27" s="6">
        <v>937987157</v>
      </c>
      <c r="T27" s="6">
        <v>968841993</v>
      </c>
      <c r="U27" s="6">
        <v>1118648405</v>
      </c>
      <c r="V27" s="6">
        <v>1057058348</v>
      </c>
      <c r="W27" s="6">
        <v>1118739018</v>
      </c>
      <c r="X27" s="6">
        <v>1170365559</v>
      </c>
      <c r="Y27" s="6">
        <v>1148363361</v>
      </c>
      <c r="Z27" s="6">
        <v>1163996230</v>
      </c>
      <c r="AA27" s="6">
        <v>1225901323</v>
      </c>
      <c r="AB27" s="6">
        <v>1292040532</v>
      </c>
      <c r="AC27" s="6">
        <v>1253946514</v>
      </c>
      <c r="AD27" s="6">
        <v>1255167651</v>
      </c>
      <c r="AE27" s="6">
        <f>+'Balance Sheet (Y)'!J27</f>
        <v>1228354649</v>
      </c>
    </row>
    <row r="28" spans="1:31" ht="15" customHeight="1" x14ac:dyDescent="0.15">
      <c r="A28" s="4" t="s">
        <v>23</v>
      </c>
      <c r="B28" s="4" t="s">
        <v>24</v>
      </c>
      <c r="C28" s="5" t="s">
        <v>148</v>
      </c>
      <c r="D28" s="6" t="s">
        <v>54</v>
      </c>
      <c r="E28" s="6"/>
      <c r="F28" s="6"/>
      <c r="G28" s="11">
        <v>0</v>
      </c>
      <c r="H28" s="6">
        <v>32664905</v>
      </c>
      <c r="I28" s="6">
        <v>27443195</v>
      </c>
      <c r="J28" s="6">
        <v>27268754</v>
      </c>
      <c r="K28" s="6">
        <v>29229836</v>
      </c>
      <c r="L28" s="6">
        <v>31485794</v>
      </c>
      <c r="M28" s="6">
        <v>31073922</v>
      </c>
      <c r="N28" s="6">
        <v>34682777</v>
      </c>
      <c r="O28" s="6">
        <v>32197778</v>
      </c>
      <c r="P28" s="6">
        <v>33517911</v>
      </c>
      <c r="Q28" s="6">
        <v>33782743</v>
      </c>
      <c r="R28" s="6">
        <v>36329611</v>
      </c>
      <c r="S28" s="6">
        <v>39250898</v>
      </c>
      <c r="T28" s="6">
        <v>37307517</v>
      </c>
      <c r="U28" s="6">
        <v>40275872</v>
      </c>
      <c r="V28" s="6">
        <v>40780512</v>
      </c>
      <c r="W28" s="6">
        <v>40261505</v>
      </c>
      <c r="X28" s="6">
        <v>45410272</v>
      </c>
      <c r="Y28" s="6">
        <v>47763558</v>
      </c>
      <c r="Z28" s="6">
        <v>50930687</v>
      </c>
      <c r="AA28" s="6">
        <v>53477569</v>
      </c>
      <c r="AB28" s="6">
        <v>57737382</v>
      </c>
      <c r="AC28" s="6">
        <v>53546163</v>
      </c>
      <c r="AD28" s="6">
        <v>67488459</v>
      </c>
      <c r="AE28" s="6">
        <f>+'Balance Sheet (Y)'!J28</f>
        <v>50299936</v>
      </c>
    </row>
    <row r="29" spans="1:31" ht="15" customHeight="1" x14ac:dyDescent="0.15">
      <c r="A29" s="4" t="s">
        <v>23</v>
      </c>
      <c r="B29" s="4" t="s">
        <v>24</v>
      </c>
      <c r="C29" s="5" t="s">
        <v>138</v>
      </c>
      <c r="D29" s="6">
        <v>281640072</v>
      </c>
      <c r="E29" s="6">
        <v>304567769</v>
      </c>
      <c r="F29" s="6">
        <v>281576431</v>
      </c>
      <c r="G29" s="6">
        <v>354953547</v>
      </c>
      <c r="H29" s="6">
        <v>290313229</v>
      </c>
      <c r="I29" s="6">
        <v>290573056</v>
      </c>
      <c r="J29" s="6">
        <v>293688260</v>
      </c>
      <c r="K29" s="6">
        <v>349896202</v>
      </c>
      <c r="L29" s="6">
        <v>272041489</v>
      </c>
      <c r="M29" s="6">
        <v>234820388</v>
      </c>
      <c r="N29" s="6">
        <v>334365708</v>
      </c>
      <c r="O29" s="6">
        <v>394181348</v>
      </c>
      <c r="P29" s="6">
        <v>332952979</v>
      </c>
      <c r="Q29" s="6">
        <v>368926715</v>
      </c>
      <c r="R29" s="6">
        <v>448538346</v>
      </c>
      <c r="S29" s="6">
        <v>500790869</v>
      </c>
      <c r="T29" s="6">
        <v>426356147</v>
      </c>
      <c r="U29" s="6">
        <v>436120528</v>
      </c>
      <c r="V29" s="6">
        <v>458806519</v>
      </c>
      <c r="W29" s="6">
        <v>469484458</v>
      </c>
      <c r="X29" s="6">
        <v>404942458</v>
      </c>
      <c r="Y29" s="6">
        <v>349225437</v>
      </c>
      <c r="Z29" s="6">
        <v>394318772</v>
      </c>
      <c r="AA29" s="6">
        <v>454852384</v>
      </c>
      <c r="AB29" s="6">
        <v>451891225</v>
      </c>
      <c r="AC29" s="6">
        <v>413965527</v>
      </c>
      <c r="AD29" s="6">
        <v>431267289</v>
      </c>
      <c r="AE29" s="6">
        <f>+'Balance Sheet (Y)'!J29</f>
        <v>498503296</v>
      </c>
    </row>
    <row r="30" spans="1:31" ht="15" customHeight="1" x14ac:dyDescent="0.15">
      <c r="A30" s="4" t="s">
        <v>23</v>
      </c>
      <c r="B30" s="4" t="s">
        <v>24</v>
      </c>
      <c r="C30" s="5" t="s">
        <v>149</v>
      </c>
      <c r="D30" s="6">
        <v>20901656</v>
      </c>
      <c r="E30" s="6">
        <v>8648902</v>
      </c>
      <c r="F30" s="6">
        <v>10220566</v>
      </c>
      <c r="G30" s="6">
        <v>17795563</v>
      </c>
      <c r="H30" s="6">
        <v>21884998</v>
      </c>
      <c r="I30" s="6">
        <v>9756091</v>
      </c>
      <c r="J30" s="6">
        <v>30517029</v>
      </c>
      <c r="K30" s="6">
        <v>25909590</v>
      </c>
      <c r="L30" s="6">
        <v>25684004</v>
      </c>
      <c r="M30" s="6">
        <v>3994267</v>
      </c>
      <c r="N30" s="6">
        <v>4569748</v>
      </c>
      <c r="O30" s="6">
        <v>4747679</v>
      </c>
      <c r="P30" s="6">
        <v>4623509</v>
      </c>
      <c r="Q30" s="6">
        <v>4703240</v>
      </c>
      <c r="R30" s="6">
        <v>11793573</v>
      </c>
      <c r="S30" s="6">
        <v>4931964</v>
      </c>
      <c r="T30" s="6">
        <v>8181152</v>
      </c>
      <c r="U30" s="6">
        <v>10964571</v>
      </c>
      <c r="V30" s="6">
        <v>5075933</v>
      </c>
      <c r="W30" s="6">
        <v>5031150</v>
      </c>
      <c r="X30" s="6">
        <v>12191688</v>
      </c>
      <c r="Y30" s="6">
        <v>1699342</v>
      </c>
      <c r="Z30" s="6">
        <v>1721538</v>
      </c>
      <c r="AA30" s="6">
        <v>1770990</v>
      </c>
      <c r="AB30" s="6">
        <v>1799648</v>
      </c>
      <c r="AC30" s="6">
        <v>3606805</v>
      </c>
      <c r="AD30" s="6">
        <v>5439425</v>
      </c>
      <c r="AE30" s="6">
        <f>+'Balance Sheet (Y)'!J30</f>
        <v>14001201</v>
      </c>
    </row>
    <row r="31" spans="1:31" ht="15" customHeight="1" x14ac:dyDescent="0.15">
      <c r="A31" s="4" t="s">
        <v>23</v>
      </c>
      <c r="B31" s="4" t="s">
        <v>24</v>
      </c>
      <c r="C31" s="5" t="s">
        <v>150</v>
      </c>
      <c r="D31" s="6">
        <v>16027120</v>
      </c>
      <c r="E31" s="6">
        <v>17438680</v>
      </c>
      <c r="F31" s="6">
        <v>16970055</v>
      </c>
      <c r="G31" s="6">
        <v>18581790</v>
      </c>
      <c r="H31" s="6">
        <v>18647871</v>
      </c>
      <c r="I31" s="6">
        <v>19479796</v>
      </c>
      <c r="J31" s="6">
        <v>23641506</v>
      </c>
      <c r="K31" s="6">
        <v>36749635</v>
      </c>
      <c r="L31" s="6">
        <v>31385804</v>
      </c>
      <c r="M31" s="6">
        <v>33230816</v>
      </c>
      <c r="N31" s="6">
        <v>27349498</v>
      </c>
      <c r="O31" s="6">
        <v>37315423</v>
      </c>
      <c r="P31" s="6">
        <v>30000562</v>
      </c>
      <c r="Q31" s="6">
        <v>28516292</v>
      </c>
      <c r="R31" s="6">
        <v>27937739</v>
      </c>
      <c r="S31" s="6">
        <v>33041763</v>
      </c>
      <c r="T31" s="6">
        <v>28657847</v>
      </c>
      <c r="U31" s="6">
        <v>31541907</v>
      </c>
      <c r="V31" s="6">
        <v>40272167</v>
      </c>
      <c r="W31" s="6">
        <v>30296891</v>
      </c>
      <c r="X31" s="6">
        <v>23690568</v>
      </c>
      <c r="Y31" s="6">
        <v>21940807</v>
      </c>
      <c r="Z31" s="6">
        <v>22174156</v>
      </c>
      <c r="AA31" s="6">
        <v>33553352</v>
      </c>
      <c r="AB31" s="6">
        <v>26333407</v>
      </c>
      <c r="AC31" s="6">
        <v>23443281</v>
      </c>
      <c r="AD31" s="6">
        <v>23318254</v>
      </c>
      <c r="AE31" s="6">
        <f>+'Balance Sheet (Y)'!J31</f>
        <v>22668401</v>
      </c>
    </row>
    <row r="32" spans="1:31" ht="15" customHeight="1" x14ac:dyDescent="0.15">
      <c r="A32" s="4" t="s">
        <v>23</v>
      </c>
      <c r="B32" s="4" t="s">
        <v>24</v>
      </c>
      <c r="C32" s="5" t="s">
        <v>151</v>
      </c>
      <c r="D32" s="6">
        <v>10099035</v>
      </c>
      <c r="E32" s="6">
        <v>4789975</v>
      </c>
      <c r="F32" s="6">
        <v>5453853</v>
      </c>
      <c r="G32" s="6">
        <v>8323272</v>
      </c>
      <c r="H32" s="6">
        <v>6759276</v>
      </c>
      <c r="I32" s="6">
        <v>557360</v>
      </c>
      <c r="J32" s="6">
        <v>7062227</v>
      </c>
      <c r="K32" s="6">
        <v>7452440</v>
      </c>
      <c r="L32" s="6">
        <v>9836336</v>
      </c>
      <c r="M32" s="6">
        <v>5264396</v>
      </c>
      <c r="N32" s="6">
        <v>1118928</v>
      </c>
      <c r="O32" s="6">
        <v>3658650</v>
      </c>
      <c r="P32" s="6">
        <v>6105194</v>
      </c>
      <c r="Q32" s="6">
        <v>4762646</v>
      </c>
      <c r="R32" s="6">
        <v>5744615</v>
      </c>
      <c r="S32" s="6">
        <v>6801472</v>
      </c>
      <c r="T32" s="6">
        <v>8569401</v>
      </c>
      <c r="U32" s="6">
        <v>5265218</v>
      </c>
      <c r="V32" s="6">
        <v>3020064</v>
      </c>
      <c r="W32" s="6">
        <v>1300078</v>
      </c>
      <c r="X32" s="6">
        <v>1491704</v>
      </c>
      <c r="Y32" s="6">
        <v>133960</v>
      </c>
      <c r="Z32" s="6">
        <v>396005</v>
      </c>
      <c r="AA32" s="6">
        <v>368477</v>
      </c>
      <c r="AB32" s="6">
        <v>2104071</v>
      </c>
      <c r="AC32" s="6">
        <v>2982373</v>
      </c>
      <c r="AD32" s="6">
        <v>1105490</v>
      </c>
      <c r="AE32" s="6">
        <f>+'Balance Sheet (Y)'!J32</f>
        <v>4824292</v>
      </c>
    </row>
    <row r="33" spans="1:31" ht="15" customHeight="1" x14ac:dyDescent="0.15">
      <c r="A33" s="4" t="s">
        <v>23</v>
      </c>
      <c r="B33" s="4" t="s">
        <v>24</v>
      </c>
      <c r="C33" s="5" t="s">
        <v>152</v>
      </c>
      <c r="D33" s="6">
        <v>22388635</v>
      </c>
      <c r="E33" s="6">
        <v>24645217</v>
      </c>
      <c r="F33" s="6">
        <v>24332586</v>
      </c>
      <c r="G33" s="6">
        <v>25593581</v>
      </c>
      <c r="H33" s="6">
        <v>23099958</v>
      </c>
      <c r="I33" s="6">
        <v>24483011</v>
      </c>
      <c r="J33" s="6">
        <v>25461642</v>
      </c>
      <c r="K33" s="6">
        <v>25532611</v>
      </c>
      <c r="L33" s="6">
        <v>25864486</v>
      </c>
      <c r="M33" s="6">
        <v>28600185</v>
      </c>
      <c r="N33" s="6">
        <v>29194861</v>
      </c>
      <c r="O33" s="6">
        <v>33068084</v>
      </c>
      <c r="P33" s="6">
        <v>30320934</v>
      </c>
      <c r="Q33" s="6">
        <v>35093694</v>
      </c>
      <c r="R33" s="6">
        <v>32841065</v>
      </c>
      <c r="S33" s="6">
        <v>33860401</v>
      </c>
      <c r="T33" s="6">
        <v>30379822</v>
      </c>
      <c r="U33" s="6">
        <v>32997784</v>
      </c>
      <c r="V33" s="6">
        <v>34260035</v>
      </c>
      <c r="W33" s="6">
        <v>29468453</v>
      </c>
      <c r="X33" s="6">
        <v>28771483</v>
      </c>
      <c r="Y33" s="6">
        <v>30992627</v>
      </c>
      <c r="Z33" s="6">
        <v>28904518</v>
      </c>
      <c r="AA33" s="6">
        <v>26952308</v>
      </c>
      <c r="AB33" s="6">
        <v>27575608</v>
      </c>
      <c r="AC33" s="6">
        <v>28679489</v>
      </c>
      <c r="AD33" s="6">
        <v>26157262</v>
      </c>
      <c r="AE33" s="6">
        <f>+'Balance Sheet (Y)'!J33</f>
        <v>27044726</v>
      </c>
    </row>
    <row r="34" spans="1:31" ht="15" customHeight="1" x14ac:dyDescent="0.15">
      <c r="A34" s="4" t="s">
        <v>23</v>
      </c>
      <c r="B34" s="4" t="s">
        <v>24</v>
      </c>
      <c r="C34" s="5" t="s">
        <v>153</v>
      </c>
      <c r="D34" s="6">
        <v>1077920938</v>
      </c>
      <c r="E34" s="6">
        <v>1169015880</v>
      </c>
      <c r="F34" s="6">
        <v>1098784572</v>
      </c>
      <c r="G34" s="6">
        <v>1247973894</v>
      </c>
      <c r="H34" s="6">
        <v>1328193581</v>
      </c>
      <c r="I34" s="6">
        <v>1289247384</v>
      </c>
      <c r="J34" s="6">
        <v>1379379284</v>
      </c>
      <c r="K34" s="6">
        <v>1438949374</v>
      </c>
      <c r="L34" s="6">
        <v>1466626309</v>
      </c>
      <c r="M34" s="6">
        <v>1492658072</v>
      </c>
      <c r="N34" s="6">
        <v>1486056693</v>
      </c>
      <c r="O34" s="6">
        <v>1570653520</v>
      </c>
      <c r="P34" s="6">
        <v>1458800686</v>
      </c>
      <c r="Q34" s="6">
        <v>1500884981</v>
      </c>
      <c r="R34" s="6">
        <v>1552335813</v>
      </c>
      <c r="S34" s="6">
        <v>1556664524</v>
      </c>
      <c r="T34" s="6">
        <v>1508293879</v>
      </c>
      <c r="U34" s="6">
        <v>1675814285</v>
      </c>
      <c r="V34" s="6">
        <v>1639273578</v>
      </c>
      <c r="W34" s="6">
        <v>1694581553</v>
      </c>
      <c r="X34" s="6">
        <v>1686863732</v>
      </c>
      <c r="Y34" s="6">
        <v>1600119092</v>
      </c>
      <c r="Z34" s="6">
        <v>1662441906</v>
      </c>
      <c r="AA34" s="6">
        <v>1796876403</v>
      </c>
      <c r="AB34" s="6">
        <v>1859481873</v>
      </c>
      <c r="AC34" s="6">
        <v>1780170152</v>
      </c>
      <c r="AD34" s="6">
        <v>1809943830</v>
      </c>
      <c r="AE34" s="6">
        <f>+'Balance Sheet (Y)'!J34</f>
        <v>1845696501</v>
      </c>
    </row>
    <row r="35" spans="1:31" ht="15" customHeight="1" x14ac:dyDescent="0.15">
      <c r="A35" s="4" t="s">
        <v>23</v>
      </c>
      <c r="B35" s="4" t="s">
        <v>24</v>
      </c>
      <c r="C35" s="5" t="s">
        <v>154</v>
      </c>
      <c r="D35" s="6">
        <v>388838</v>
      </c>
      <c r="E35" s="6">
        <v>398156</v>
      </c>
      <c r="F35" s="6">
        <v>398156</v>
      </c>
      <c r="G35" s="6">
        <v>219405</v>
      </c>
      <c r="H35" s="6">
        <v>215505</v>
      </c>
      <c r="I35" s="6">
        <v>217455</v>
      </c>
      <c r="J35" s="6">
        <v>214890</v>
      </c>
      <c r="K35" s="6">
        <v>391113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f>+'Balance Sheet (Y)'!J35</f>
        <v>0</v>
      </c>
    </row>
    <row r="36" spans="1:31" ht="15" customHeight="1" x14ac:dyDescent="0.15">
      <c r="A36" s="7" t="s">
        <v>23</v>
      </c>
      <c r="B36" s="7" t="s">
        <v>24</v>
      </c>
      <c r="C36" s="8" t="s">
        <v>155</v>
      </c>
      <c r="D36" s="9">
        <v>1078309776</v>
      </c>
      <c r="E36" s="9">
        <v>1169414036</v>
      </c>
      <c r="F36" s="9">
        <v>1099182728</v>
      </c>
      <c r="G36" s="9">
        <v>1248193299</v>
      </c>
      <c r="H36" s="9">
        <v>1328409086</v>
      </c>
      <c r="I36" s="9">
        <v>1289464839</v>
      </c>
      <c r="J36" s="9">
        <v>1379594174</v>
      </c>
      <c r="K36" s="9">
        <v>1439340487</v>
      </c>
      <c r="L36" s="9">
        <v>1466626309</v>
      </c>
      <c r="M36" s="9">
        <v>1492658072</v>
      </c>
      <c r="N36" s="9">
        <v>1486056693</v>
      </c>
      <c r="O36" s="9">
        <v>1570653520</v>
      </c>
      <c r="P36" s="9">
        <v>1458800686</v>
      </c>
      <c r="Q36" s="9">
        <v>1500884981</v>
      </c>
      <c r="R36" s="9">
        <v>1552335813</v>
      </c>
      <c r="S36" s="9">
        <v>1556664524</v>
      </c>
      <c r="T36" s="9">
        <v>1508293879</v>
      </c>
      <c r="U36" s="9">
        <v>1675814285</v>
      </c>
      <c r="V36" s="9">
        <v>1639273578</v>
      </c>
      <c r="W36" s="9">
        <v>1694581553</v>
      </c>
      <c r="X36" s="9">
        <v>1686863732</v>
      </c>
      <c r="Y36" s="9">
        <v>1600119092</v>
      </c>
      <c r="Z36" s="9">
        <v>1662441906</v>
      </c>
      <c r="AA36" s="9">
        <v>1796876403</v>
      </c>
      <c r="AB36" s="9">
        <v>1859481873</v>
      </c>
      <c r="AC36" s="9">
        <v>1780170152</v>
      </c>
      <c r="AD36" s="9">
        <v>1809943830</v>
      </c>
      <c r="AE36" s="9">
        <f>+'Balance Sheet (Y)'!J36</f>
        <v>1845696501</v>
      </c>
    </row>
    <row r="37" spans="1:31" ht="15" customHeight="1" x14ac:dyDescent="0.15">
      <c r="A37" s="7"/>
      <c r="B37" s="7"/>
      <c r="C37" s="8" t="s">
        <v>156</v>
      </c>
      <c r="D37" s="16" t="s">
        <v>54</v>
      </c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</row>
    <row r="38" spans="1:31" ht="15" customHeight="1" x14ac:dyDescent="0.15">
      <c r="A38" s="4" t="s">
        <v>23</v>
      </c>
      <c r="B38" s="4" t="s">
        <v>24</v>
      </c>
      <c r="C38" s="5" t="s">
        <v>147</v>
      </c>
      <c r="D38" s="6">
        <v>635303686</v>
      </c>
      <c r="E38" s="6">
        <v>596874339</v>
      </c>
      <c r="F38" s="6">
        <v>668167733</v>
      </c>
      <c r="G38" s="6">
        <v>647217370</v>
      </c>
      <c r="H38" s="6">
        <v>584630503</v>
      </c>
      <c r="I38" s="6">
        <v>581251165</v>
      </c>
      <c r="J38" s="6">
        <v>536951418</v>
      </c>
      <c r="K38" s="6">
        <v>606350406</v>
      </c>
      <c r="L38" s="6">
        <v>596419024</v>
      </c>
      <c r="M38" s="6">
        <v>520420124</v>
      </c>
      <c r="N38" s="6">
        <v>593157973</v>
      </c>
      <c r="O38" s="6">
        <v>519314805</v>
      </c>
      <c r="P38" s="6">
        <v>550587345</v>
      </c>
      <c r="Q38" s="6">
        <v>484252593</v>
      </c>
      <c r="R38" s="6">
        <v>445892320</v>
      </c>
      <c r="S38" s="6">
        <v>455947883</v>
      </c>
      <c r="T38" s="6">
        <v>506674829</v>
      </c>
      <c r="U38" s="6">
        <v>538417401</v>
      </c>
      <c r="V38" s="6">
        <v>603896204</v>
      </c>
      <c r="W38" s="6">
        <v>582826558</v>
      </c>
      <c r="X38" s="6">
        <v>489051434</v>
      </c>
      <c r="Y38" s="6">
        <v>452762150</v>
      </c>
      <c r="Z38" s="6">
        <v>409609257</v>
      </c>
      <c r="AA38" s="6">
        <v>364356910</v>
      </c>
      <c r="AB38" s="6">
        <v>374527157</v>
      </c>
      <c r="AC38" s="6">
        <v>295726778</v>
      </c>
      <c r="AD38" s="6">
        <v>313247121</v>
      </c>
      <c r="AE38" s="6">
        <f>+'Balance Sheet (Y)'!J38</f>
        <v>448896738</v>
      </c>
    </row>
    <row r="39" spans="1:31" ht="15" customHeight="1" x14ac:dyDescent="0.15">
      <c r="A39" s="4" t="s">
        <v>23</v>
      </c>
      <c r="B39" s="4" t="s">
        <v>24</v>
      </c>
      <c r="C39" s="5" t="s">
        <v>148</v>
      </c>
      <c r="D39" s="6" t="s">
        <v>54</v>
      </c>
      <c r="E39" s="6"/>
      <c r="F39" s="6"/>
      <c r="G39" s="11">
        <v>0</v>
      </c>
      <c r="H39" s="6">
        <v>303360079</v>
      </c>
      <c r="I39" s="6">
        <v>317828956</v>
      </c>
      <c r="J39" s="6">
        <v>334599392</v>
      </c>
      <c r="K39" s="6">
        <v>359230726</v>
      </c>
      <c r="L39" s="6">
        <v>383661396</v>
      </c>
      <c r="M39" s="6">
        <v>371268496</v>
      </c>
      <c r="N39" s="6">
        <v>359141328</v>
      </c>
      <c r="O39" s="6">
        <v>349057727</v>
      </c>
      <c r="P39" s="6">
        <v>344771117</v>
      </c>
      <c r="Q39" s="6">
        <v>339171710</v>
      </c>
      <c r="R39" s="6">
        <v>347018512</v>
      </c>
      <c r="S39" s="6">
        <v>356206431</v>
      </c>
      <c r="T39" s="6">
        <v>346754491</v>
      </c>
      <c r="U39" s="6">
        <v>378895055</v>
      </c>
      <c r="V39" s="6">
        <v>389961077</v>
      </c>
      <c r="W39" s="6">
        <v>387659813</v>
      </c>
      <c r="X39" s="6">
        <v>428458467</v>
      </c>
      <c r="Y39" s="6">
        <v>441839485</v>
      </c>
      <c r="Z39" s="6">
        <v>459116175</v>
      </c>
      <c r="AA39" s="6">
        <v>473283805</v>
      </c>
      <c r="AB39" s="6">
        <v>478371514</v>
      </c>
      <c r="AC39" s="6">
        <v>443977688</v>
      </c>
      <c r="AD39" s="6">
        <v>413708797</v>
      </c>
      <c r="AE39" s="6">
        <f>+'Balance Sheet (Y)'!J39</f>
        <v>428228550</v>
      </c>
    </row>
    <row r="40" spans="1:31" ht="15" customHeight="1" x14ac:dyDescent="0.15">
      <c r="A40" s="4" t="s">
        <v>23</v>
      </c>
      <c r="B40" s="4" t="s">
        <v>24</v>
      </c>
      <c r="C40" s="5" t="s">
        <v>157</v>
      </c>
      <c r="D40" s="6">
        <v>97177</v>
      </c>
      <c r="E40" s="6">
        <v>156299</v>
      </c>
      <c r="F40" s="6">
        <v>36101</v>
      </c>
      <c r="G40" s="6">
        <v>177915</v>
      </c>
      <c r="H40" s="6">
        <v>357840</v>
      </c>
      <c r="I40" s="6">
        <v>680398</v>
      </c>
      <c r="J40" s="6">
        <v>262878</v>
      </c>
      <c r="K40" s="6">
        <v>1316230</v>
      </c>
      <c r="L40" s="6">
        <v>708181</v>
      </c>
      <c r="M40" s="6">
        <v>512782</v>
      </c>
      <c r="N40" s="6">
        <v>339987</v>
      </c>
      <c r="O40" s="6">
        <v>874755</v>
      </c>
      <c r="P40" s="6">
        <v>750619</v>
      </c>
      <c r="Q40" s="6">
        <v>599141</v>
      </c>
      <c r="R40" s="6">
        <v>565049</v>
      </c>
      <c r="S40" s="6">
        <v>469176</v>
      </c>
      <c r="T40" s="6">
        <v>421074</v>
      </c>
      <c r="U40" s="6">
        <v>487917</v>
      </c>
      <c r="V40" s="6">
        <v>3956029</v>
      </c>
      <c r="W40" s="6">
        <v>265500</v>
      </c>
      <c r="X40" s="6">
        <v>114264</v>
      </c>
      <c r="Y40" s="6">
        <v>200853</v>
      </c>
      <c r="Z40" s="6">
        <v>266031</v>
      </c>
      <c r="AA40" s="6">
        <v>164203</v>
      </c>
      <c r="AB40" s="6">
        <v>231448</v>
      </c>
      <c r="AC40" s="6">
        <v>239706</v>
      </c>
      <c r="AD40" s="6">
        <v>233332</v>
      </c>
      <c r="AE40" s="6">
        <f>+'Balance Sheet (Y)'!J40</f>
        <v>254485</v>
      </c>
    </row>
    <row r="41" spans="1:31" ht="15" customHeight="1" x14ac:dyDescent="0.15">
      <c r="A41" s="4" t="s">
        <v>23</v>
      </c>
      <c r="B41" s="4" t="s">
        <v>24</v>
      </c>
      <c r="C41" s="5" t="s">
        <v>149</v>
      </c>
      <c r="D41" s="11">
        <v>0</v>
      </c>
      <c r="E41" s="11">
        <v>0</v>
      </c>
      <c r="F41" s="11">
        <v>0</v>
      </c>
      <c r="G41" s="11">
        <v>0</v>
      </c>
      <c r="H41" s="6">
        <v>77336653</v>
      </c>
      <c r="I41" s="6">
        <v>77137784</v>
      </c>
      <c r="J41" s="6">
        <v>85457609</v>
      </c>
      <c r="K41" s="6">
        <v>85370605</v>
      </c>
      <c r="L41" s="6">
        <v>85337087</v>
      </c>
      <c r="M41" s="6">
        <v>84720521</v>
      </c>
      <c r="N41" s="6">
        <v>83834671</v>
      </c>
      <c r="O41" s="6">
        <v>83966780</v>
      </c>
      <c r="P41" s="6">
        <v>83959504</v>
      </c>
      <c r="Q41" s="6">
        <v>84024355</v>
      </c>
      <c r="R41" s="6">
        <v>84101520</v>
      </c>
      <c r="S41" s="6">
        <v>85309545</v>
      </c>
      <c r="T41" s="6">
        <v>86111970</v>
      </c>
      <c r="U41" s="6">
        <v>88724213</v>
      </c>
      <c r="V41" s="6">
        <v>66019567</v>
      </c>
      <c r="W41" s="6">
        <v>66654566</v>
      </c>
      <c r="X41" s="6">
        <v>21717432</v>
      </c>
      <c r="Y41" s="6">
        <v>21605652</v>
      </c>
      <c r="Z41" s="6">
        <v>21239567</v>
      </c>
      <c r="AA41" s="6">
        <v>21144976</v>
      </c>
      <c r="AB41" s="6">
        <v>20870169</v>
      </c>
      <c r="AC41" s="6">
        <v>20679671</v>
      </c>
      <c r="AD41" s="6">
        <v>20397960</v>
      </c>
      <c r="AE41" s="6">
        <f>+'Balance Sheet (Y)'!J41</f>
        <v>20191676</v>
      </c>
    </row>
    <row r="42" spans="1:31" ht="15" customHeight="1" x14ac:dyDescent="0.15">
      <c r="A42" s="4" t="s">
        <v>23</v>
      </c>
      <c r="B42" s="4" t="s">
        <v>24</v>
      </c>
      <c r="C42" s="5" t="s">
        <v>150</v>
      </c>
      <c r="D42" s="6" t="s">
        <v>54</v>
      </c>
      <c r="E42" s="6"/>
      <c r="F42" s="6"/>
      <c r="G42" s="11">
        <v>0</v>
      </c>
      <c r="H42" s="6">
        <v>11627561</v>
      </c>
      <c r="I42" s="6">
        <v>11883681</v>
      </c>
      <c r="J42" s="6">
        <v>12228256</v>
      </c>
      <c r="K42" s="6">
        <v>12591547</v>
      </c>
      <c r="L42" s="6">
        <v>13052537</v>
      </c>
      <c r="M42" s="6">
        <v>13090283</v>
      </c>
      <c r="N42" s="6">
        <v>13001263</v>
      </c>
      <c r="O42" s="6">
        <v>13048717</v>
      </c>
      <c r="P42" s="6">
        <v>13607846</v>
      </c>
      <c r="Q42" s="6">
        <v>13891322</v>
      </c>
      <c r="R42" s="6">
        <v>14447670</v>
      </c>
      <c r="S42" s="6">
        <v>15334132</v>
      </c>
      <c r="T42" s="6">
        <v>15569342</v>
      </c>
      <c r="U42" s="6">
        <v>16869948</v>
      </c>
      <c r="V42" s="6">
        <v>17638256</v>
      </c>
      <c r="W42" s="6">
        <v>17611658</v>
      </c>
      <c r="X42" s="6">
        <v>17774217</v>
      </c>
      <c r="Y42" s="6">
        <v>18304666</v>
      </c>
      <c r="Z42" s="6">
        <v>18930915</v>
      </c>
      <c r="AA42" s="6">
        <v>19427176</v>
      </c>
      <c r="AB42" s="6">
        <v>20210455</v>
      </c>
      <c r="AC42" s="6">
        <v>19928230</v>
      </c>
      <c r="AD42" s="6">
        <v>19909274</v>
      </c>
      <c r="AE42" s="6">
        <f>+'Balance Sheet (Y)'!J42</f>
        <v>20720887</v>
      </c>
    </row>
    <row r="43" spans="1:31" ht="15" customHeight="1" x14ac:dyDescent="0.15">
      <c r="A43" s="4" t="s">
        <v>23</v>
      </c>
      <c r="B43" s="4" t="s">
        <v>24</v>
      </c>
      <c r="C43" s="5" t="s">
        <v>158</v>
      </c>
      <c r="D43" s="6">
        <v>43213175</v>
      </c>
      <c r="E43" s="6">
        <v>45012503</v>
      </c>
      <c r="F43" s="6">
        <v>46786997</v>
      </c>
      <c r="G43" s="6">
        <v>49797860</v>
      </c>
      <c r="H43" s="6">
        <v>49635590</v>
      </c>
      <c r="I43" s="6">
        <v>50416963</v>
      </c>
      <c r="J43" s="6">
        <v>49596989</v>
      </c>
      <c r="K43" s="6">
        <v>61742666</v>
      </c>
      <c r="L43" s="6">
        <v>67929011</v>
      </c>
      <c r="M43" s="6">
        <v>63150894</v>
      </c>
      <c r="N43" s="6">
        <v>59120624</v>
      </c>
      <c r="O43" s="6">
        <v>78712214</v>
      </c>
      <c r="P43" s="6">
        <v>79048260</v>
      </c>
      <c r="Q43" s="6">
        <v>77692407</v>
      </c>
      <c r="R43" s="6">
        <v>80468455</v>
      </c>
      <c r="S43" s="6">
        <v>84485826</v>
      </c>
      <c r="T43" s="6">
        <v>88596599</v>
      </c>
      <c r="U43" s="6">
        <v>96762731</v>
      </c>
      <c r="V43" s="6">
        <v>93928160</v>
      </c>
      <c r="W43" s="6">
        <v>92828433</v>
      </c>
      <c r="X43" s="6">
        <v>73790521</v>
      </c>
      <c r="Y43" s="6">
        <v>78123873</v>
      </c>
      <c r="Z43" s="6">
        <v>86815901</v>
      </c>
      <c r="AA43" s="6">
        <v>98344686</v>
      </c>
      <c r="AB43" s="6">
        <v>107365282</v>
      </c>
      <c r="AC43" s="6">
        <v>102790647</v>
      </c>
      <c r="AD43" s="6">
        <v>104420818</v>
      </c>
      <c r="AE43" s="6">
        <f>+'Balance Sheet (Y)'!J43</f>
        <v>114025975</v>
      </c>
    </row>
    <row r="44" spans="1:31" ht="15" customHeight="1" x14ac:dyDescent="0.15">
      <c r="A44" s="4" t="s">
        <v>23</v>
      </c>
      <c r="B44" s="4" t="s">
        <v>24</v>
      </c>
      <c r="C44" s="5" t="s">
        <v>152</v>
      </c>
      <c r="D44" s="6">
        <v>16016950</v>
      </c>
      <c r="E44" s="6">
        <v>16263535</v>
      </c>
      <c r="F44" s="6">
        <v>16537160</v>
      </c>
      <c r="G44" s="6">
        <v>16958012</v>
      </c>
      <c r="H44" s="6">
        <v>9934438</v>
      </c>
      <c r="I44" s="6">
        <v>9778460</v>
      </c>
      <c r="J44" s="6">
        <v>9733818</v>
      </c>
      <c r="K44" s="6">
        <v>9726555</v>
      </c>
      <c r="L44" s="6">
        <v>9856754</v>
      </c>
      <c r="M44" s="6">
        <v>9928660</v>
      </c>
      <c r="N44" s="6">
        <v>10275797</v>
      </c>
      <c r="O44" s="6">
        <v>10397039</v>
      </c>
      <c r="P44" s="6">
        <v>10886633</v>
      </c>
      <c r="Q44" s="6">
        <v>10925405</v>
      </c>
      <c r="R44" s="6">
        <v>10878783</v>
      </c>
      <c r="S44" s="6">
        <v>10387406</v>
      </c>
      <c r="T44" s="6">
        <v>10189271</v>
      </c>
      <c r="U44" s="6">
        <v>10601177</v>
      </c>
      <c r="V44" s="6">
        <v>10521234</v>
      </c>
      <c r="W44" s="6">
        <v>10677552</v>
      </c>
      <c r="X44" s="6">
        <v>10460760</v>
      </c>
      <c r="Y44" s="6">
        <v>10781272</v>
      </c>
      <c r="Z44" s="6">
        <v>10311711</v>
      </c>
      <c r="AA44" s="6">
        <v>11446822</v>
      </c>
      <c r="AB44" s="6">
        <v>10838922</v>
      </c>
      <c r="AC44" s="6">
        <v>10845465</v>
      </c>
      <c r="AD44" s="6">
        <v>11089831</v>
      </c>
      <c r="AE44" s="6">
        <f>+'Balance Sheet (Y)'!J44</f>
        <v>11274885</v>
      </c>
    </row>
    <row r="45" spans="1:31" ht="15" customHeight="1" x14ac:dyDescent="0.15">
      <c r="A45" s="7" t="s">
        <v>23</v>
      </c>
      <c r="B45" s="7" t="s">
        <v>24</v>
      </c>
      <c r="C45" s="8" t="s">
        <v>159</v>
      </c>
      <c r="D45" s="9">
        <v>694630988</v>
      </c>
      <c r="E45" s="9">
        <v>658306676</v>
      </c>
      <c r="F45" s="9">
        <v>731527991</v>
      </c>
      <c r="G45" s="9">
        <v>714151157</v>
      </c>
      <c r="H45" s="9">
        <v>1036882664</v>
      </c>
      <c r="I45" s="9">
        <v>1048977407</v>
      </c>
      <c r="J45" s="9">
        <v>1028830360</v>
      </c>
      <c r="K45" s="9">
        <v>1136328735</v>
      </c>
      <c r="L45" s="9">
        <v>1156963990</v>
      </c>
      <c r="M45" s="9">
        <v>1063091760</v>
      </c>
      <c r="N45" s="9">
        <v>1118871643</v>
      </c>
      <c r="O45" s="9">
        <v>1055372037</v>
      </c>
      <c r="P45" s="9">
        <v>1083611324</v>
      </c>
      <c r="Q45" s="9">
        <v>1010556933</v>
      </c>
      <c r="R45" s="9">
        <v>983372309</v>
      </c>
      <c r="S45" s="9">
        <v>1008140399</v>
      </c>
      <c r="T45" s="9">
        <v>1054317576</v>
      </c>
      <c r="U45" s="9">
        <v>1130758442</v>
      </c>
      <c r="V45" s="9">
        <v>1185920527</v>
      </c>
      <c r="W45" s="9">
        <v>1158524080</v>
      </c>
      <c r="X45" s="9">
        <v>1041367095</v>
      </c>
      <c r="Y45" s="9">
        <v>1023617951</v>
      </c>
      <c r="Z45" s="9">
        <v>1006289557</v>
      </c>
      <c r="AA45" s="9">
        <v>988168578</v>
      </c>
      <c r="AB45" s="9">
        <v>1012414947</v>
      </c>
      <c r="AC45" s="9">
        <v>894188185</v>
      </c>
      <c r="AD45" s="9">
        <v>883007133</v>
      </c>
      <c r="AE45" s="9">
        <f>+'Balance Sheet (Y)'!J45</f>
        <v>1043593196</v>
      </c>
    </row>
    <row r="46" spans="1:31" ht="15" customHeight="1" x14ac:dyDescent="0.15">
      <c r="A46" s="4" t="s">
        <v>23</v>
      </c>
      <c r="B46" s="4" t="s">
        <v>24</v>
      </c>
      <c r="C46" s="5" t="s">
        <v>160</v>
      </c>
      <c r="D46" s="6">
        <v>937918568</v>
      </c>
      <c r="E46" s="6">
        <v>967948354</v>
      </c>
      <c r="F46" s="6">
        <v>973562792</v>
      </c>
      <c r="G46" s="6">
        <v>990412061</v>
      </c>
      <c r="H46" s="6">
        <v>950078179</v>
      </c>
      <c r="I46" s="6">
        <v>957443148</v>
      </c>
      <c r="J46" s="6">
        <v>1001612789</v>
      </c>
      <c r="K46" s="6">
        <v>1033649510</v>
      </c>
      <c r="L46" s="6">
        <v>1068304109</v>
      </c>
      <c r="M46" s="6">
        <v>984712597</v>
      </c>
      <c r="N46" s="6">
        <v>935913831</v>
      </c>
      <c r="O46" s="6">
        <v>891029498</v>
      </c>
      <c r="P46" s="6">
        <v>878686430</v>
      </c>
      <c r="Q46" s="6">
        <v>870972270</v>
      </c>
      <c r="R46" s="6">
        <v>914556003</v>
      </c>
      <c r="S46" s="6">
        <v>972231052</v>
      </c>
      <c r="T46" s="6">
        <v>990367318</v>
      </c>
      <c r="U46" s="6">
        <v>1049712065</v>
      </c>
      <c r="V46" s="6">
        <v>1025535450</v>
      </c>
      <c r="W46" s="6">
        <v>1012174358</v>
      </c>
      <c r="X46" s="6">
        <v>950269904</v>
      </c>
      <c r="Y46" s="6">
        <v>924659250</v>
      </c>
      <c r="Z46" s="6">
        <v>930941950</v>
      </c>
      <c r="AA46" s="6">
        <v>951230149</v>
      </c>
      <c r="AB46" s="6">
        <v>1008447196</v>
      </c>
      <c r="AC46" s="6">
        <v>977713810</v>
      </c>
      <c r="AD46" s="6">
        <v>975162371</v>
      </c>
      <c r="AE46" s="6">
        <f>+'Balance Sheet (Y)'!J46</f>
        <v>1054861788</v>
      </c>
    </row>
    <row r="47" spans="1:31" ht="15" customHeight="1" x14ac:dyDescent="0.15">
      <c r="A47" s="7" t="s">
        <v>23</v>
      </c>
      <c r="B47" s="7" t="s">
        <v>24</v>
      </c>
      <c r="C47" s="8" t="s">
        <v>161</v>
      </c>
      <c r="D47" s="9">
        <v>2710859332</v>
      </c>
      <c r="E47" s="9">
        <v>2795669066</v>
      </c>
      <c r="F47" s="9">
        <v>2804273511</v>
      </c>
      <c r="G47" s="9">
        <v>2952756517</v>
      </c>
      <c r="H47" s="9">
        <v>3315369929</v>
      </c>
      <c r="I47" s="9">
        <v>3295885394</v>
      </c>
      <c r="J47" s="9">
        <v>3410037323</v>
      </c>
      <c r="K47" s="9">
        <v>3609318732</v>
      </c>
      <c r="L47" s="9">
        <v>3691894408</v>
      </c>
      <c r="M47" s="9">
        <v>3540462429</v>
      </c>
      <c r="N47" s="9">
        <v>3540842167</v>
      </c>
      <c r="O47" s="9">
        <v>3517055055</v>
      </c>
      <c r="P47" s="9">
        <v>3421098440</v>
      </c>
      <c r="Q47" s="9">
        <v>3382414184</v>
      </c>
      <c r="R47" s="9">
        <v>3450264125</v>
      </c>
      <c r="S47" s="9">
        <v>3537035975</v>
      </c>
      <c r="T47" s="9">
        <v>3552978773</v>
      </c>
      <c r="U47" s="9">
        <v>3856284792</v>
      </c>
      <c r="V47" s="9">
        <v>3850729555</v>
      </c>
      <c r="W47" s="9">
        <v>3865279991</v>
      </c>
      <c r="X47" s="9">
        <v>3678500730</v>
      </c>
      <c r="Y47" s="9">
        <v>3548396292</v>
      </c>
      <c r="Z47" s="9">
        <v>3599673412</v>
      </c>
      <c r="AA47" s="9">
        <v>3736275130</v>
      </c>
      <c r="AB47" s="9">
        <v>3880344015</v>
      </c>
      <c r="AC47" s="9">
        <v>3652072146</v>
      </c>
      <c r="AD47" s="9">
        <v>3668113334</v>
      </c>
      <c r="AE47" s="9">
        <f>+'Balance Sheet (Y)'!J47</f>
        <v>3944151485</v>
      </c>
    </row>
    <row r="48" spans="1:31" ht="15" customHeight="1" x14ac:dyDescent="0.15">
      <c r="A48" s="4"/>
      <c r="B48" s="4"/>
      <c r="C48" s="5"/>
      <c r="D48" s="12" t="s">
        <v>54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DF3FA-9F48-0B6A-08A4-E7514021A653}">
  <sheetPr>
    <tabColor rgb="FF92D050"/>
  </sheetPr>
  <dimension ref="A1:AE54"/>
  <sheetViews>
    <sheetView workbookViewId="0">
      <pane xSplit="3" ySplit="3" topLeftCell="AA30" activePane="bottomRight" state="frozen"/>
      <selection pane="topRight" activeCell="D1" sqref="D1"/>
      <selection pane="bottomLeft" activeCell="A4" sqref="A4"/>
      <selection pane="bottomRight" activeCell="AE34" sqref="AE34"/>
    </sheetView>
  </sheetViews>
  <sheetFormatPr baseColWidth="10" defaultColWidth="10.28515625" defaultRowHeight="15" customHeight="1" outlineLevelCol="1" x14ac:dyDescent="0.25"/>
  <cols>
    <col min="1" max="2" width="25" hidden="1" customWidth="1" outlineLevel="1"/>
    <col min="3" max="3" width="66.7109375" style="15" customWidth="1" collapsed="1"/>
    <col min="4" max="31" width="25" customWidth="1"/>
  </cols>
  <sheetData>
    <row r="1" spans="1:31" ht="15" customHeight="1" x14ac:dyDescent="0.25">
      <c r="A1" s="2" t="s">
        <v>0</v>
      </c>
      <c r="B1" s="2" t="s">
        <v>1</v>
      </c>
      <c r="C1" s="3" t="s">
        <v>2</v>
      </c>
      <c r="D1" s="2" t="s">
        <v>196</v>
      </c>
      <c r="E1" s="2" t="s">
        <v>197</v>
      </c>
      <c r="F1" s="2" t="s">
        <v>198</v>
      </c>
      <c r="G1" s="2" t="s">
        <v>199</v>
      </c>
      <c r="H1" s="2" t="s">
        <v>200</v>
      </c>
      <c r="I1" s="2" t="s">
        <v>201</v>
      </c>
      <c r="J1" s="2" t="s">
        <v>202</v>
      </c>
      <c r="K1" s="2" t="s">
        <v>203</v>
      </c>
      <c r="L1" s="2" t="s">
        <v>204</v>
      </c>
      <c r="M1" s="2" t="s">
        <v>205</v>
      </c>
      <c r="N1" s="2" t="s">
        <v>206</v>
      </c>
      <c r="O1" s="2" t="s">
        <v>207</v>
      </c>
      <c r="P1" s="2" t="s">
        <v>208</v>
      </c>
      <c r="Q1" s="2" t="s">
        <v>209</v>
      </c>
      <c r="R1" s="2" t="s">
        <v>210</v>
      </c>
      <c r="S1" s="2" t="s">
        <v>211</v>
      </c>
      <c r="T1" s="2" t="s">
        <v>212</v>
      </c>
      <c r="U1" s="2" t="s">
        <v>213</v>
      </c>
      <c r="V1" s="2" t="s">
        <v>214</v>
      </c>
      <c r="W1" s="2" t="s">
        <v>215</v>
      </c>
      <c r="X1" s="2" t="s">
        <v>216</v>
      </c>
      <c r="Y1" s="2" t="s">
        <v>217</v>
      </c>
      <c r="Z1" s="2" t="s">
        <v>218</v>
      </c>
      <c r="AA1" s="2" t="s">
        <v>219</v>
      </c>
      <c r="AB1" s="2" t="s">
        <v>220</v>
      </c>
      <c r="AC1" s="2" t="s">
        <v>221</v>
      </c>
      <c r="AD1" s="2" t="s">
        <v>222</v>
      </c>
      <c r="AE1" s="2" t="s">
        <v>287</v>
      </c>
    </row>
    <row r="2" spans="1:31" ht="15" customHeight="1" x14ac:dyDescent="0.25">
      <c r="A2" s="2"/>
      <c r="B2" s="2"/>
      <c r="C2" s="3" t="s">
        <v>9</v>
      </c>
      <c r="D2" s="2" t="s">
        <v>84</v>
      </c>
      <c r="E2" s="2" t="s">
        <v>85</v>
      </c>
      <c r="F2" s="2" t="s">
        <v>86</v>
      </c>
      <c r="G2" s="2" t="s">
        <v>10</v>
      </c>
      <c r="H2" s="2" t="s">
        <v>87</v>
      </c>
      <c r="I2" s="2" t="s">
        <v>88</v>
      </c>
      <c r="J2" s="2" t="s">
        <v>89</v>
      </c>
      <c r="K2" s="2" t="s">
        <v>11</v>
      </c>
      <c r="L2" s="2" t="s">
        <v>90</v>
      </c>
      <c r="M2" s="2" t="s">
        <v>91</v>
      </c>
      <c r="N2" s="2" t="s">
        <v>92</v>
      </c>
      <c r="O2" s="2" t="s">
        <v>12</v>
      </c>
      <c r="P2" s="2" t="s">
        <v>93</v>
      </c>
      <c r="Q2" s="2" t="s">
        <v>94</v>
      </c>
      <c r="R2" s="2" t="s">
        <v>95</v>
      </c>
      <c r="S2" s="2" t="s">
        <v>13</v>
      </c>
      <c r="T2" s="2" t="s">
        <v>96</v>
      </c>
      <c r="U2" s="2" t="s">
        <v>97</v>
      </c>
      <c r="V2" s="2" t="s">
        <v>98</v>
      </c>
      <c r="W2" s="2" t="s">
        <v>14</v>
      </c>
      <c r="X2" s="2" t="s">
        <v>21</v>
      </c>
      <c r="Y2" s="2" t="s">
        <v>99</v>
      </c>
      <c r="Z2" s="2" t="s">
        <v>100</v>
      </c>
      <c r="AA2" s="2" t="s">
        <v>15</v>
      </c>
      <c r="AB2" s="2" t="s">
        <v>101</v>
      </c>
      <c r="AC2" s="2" t="s">
        <v>102</v>
      </c>
      <c r="AD2" s="2" t="s">
        <v>103</v>
      </c>
      <c r="AE2" s="2" t="s">
        <v>284</v>
      </c>
    </row>
    <row r="3" spans="1:31" ht="15" customHeight="1" x14ac:dyDescent="0.25">
      <c r="A3" s="2"/>
      <c r="B3" s="2"/>
      <c r="C3" s="3" t="s">
        <v>16</v>
      </c>
      <c r="D3" s="2" t="s">
        <v>104</v>
      </c>
      <c r="E3" s="2" t="s">
        <v>223</v>
      </c>
      <c r="F3" s="2" t="s">
        <v>224</v>
      </c>
      <c r="G3" s="2" t="s">
        <v>17</v>
      </c>
      <c r="H3" s="2" t="s">
        <v>107</v>
      </c>
      <c r="I3" s="2" t="s">
        <v>225</v>
      </c>
      <c r="J3" s="2" t="s">
        <v>226</v>
      </c>
      <c r="K3" s="2" t="s">
        <v>18</v>
      </c>
      <c r="L3" s="2" t="s">
        <v>110</v>
      </c>
      <c r="M3" s="2" t="s">
        <v>227</v>
      </c>
      <c r="N3" s="2" t="s">
        <v>228</v>
      </c>
      <c r="O3" s="2" t="s">
        <v>19</v>
      </c>
      <c r="P3" s="2" t="s">
        <v>113</v>
      </c>
      <c r="Q3" s="2" t="s">
        <v>114</v>
      </c>
      <c r="R3" s="2" t="s">
        <v>115</v>
      </c>
      <c r="S3" s="2" t="s">
        <v>20</v>
      </c>
      <c r="T3" s="2" t="s">
        <v>116</v>
      </c>
      <c r="U3" s="2" t="s">
        <v>117</v>
      </c>
      <c r="V3" s="2" t="s">
        <v>118</v>
      </c>
      <c r="W3" s="2" t="s">
        <v>21</v>
      </c>
      <c r="X3" s="2" t="s">
        <v>119</v>
      </c>
      <c r="Y3" s="2" t="s">
        <v>120</v>
      </c>
      <c r="Z3" s="2" t="s">
        <v>121</v>
      </c>
      <c r="AA3" s="2" t="s">
        <v>22</v>
      </c>
      <c r="AB3" s="2" t="s">
        <v>122</v>
      </c>
      <c r="AC3" s="2" t="s">
        <v>123</v>
      </c>
      <c r="AD3" s="2" t="s">
        <v>124</v>
      </c>
      <c r="AE3" s="2" t="s">
        <v>285</v>
      </c>
    </row>
    <row r="4" spans="1:31" ht="15" customHeight="1" x14ac:dyDescent="0.15">
      <c r="A4" s="7"/>
      <c r="B4" s="7"/>
      <c r="C4" s="8" t="s">
        <v>162</v>
      </c>
      <c r="D4" s="16" t="s">
        <v>54</v>
      </c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</row>
    <row r="5" spans="1:31" ht="15" customHeight="1" x14ac:dyDescent="0.15">
      <c r="A5" s="7"/>
      <c r="B5" s="7"/>
      <c r="C5" s="8" t="s">
        <v>163</v>
      </c>
      <c r="D5" s="16" t="s">
        <v>54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</row>
    <row r="6" spans="1:31" ht="15" customHeight="1" x14ac:dyDescent="0.15">
      <c r="A6" s="4" t="s">
        <v>23</v>
      </c>
      <c r="B6" s="4" t="s">
        <v>24</v>
      </c>
      <c r="C6" s="5" t="s">
        <v>164</v>
      </c>
      <c r="D6" s="6">
        <v>499946521</v>
      </c>
      <c r="E6" s="6">
        <v>1051409890</v>
      </c>
      <c r="F6" s="6">
        <v>2180955096</v>
      </c>
      <c r="G6" s="6">
        <v>3010892682</v>
      </c>
      <c r="H6" s="6">
        <v>553161681</v>
      </c>
      <c r="I6" s="6">
        <v>1114612485</v>
      </c>
      <c r="J6" s="6">
        <v>2433555572</v>
      </c>
      <c r="K6" s="6">
        <v>3379204780</v>
      </c>
      <c r="L6" s="6">
        <v>518409306</v>
      </c>
      <c r="M6" s="6">
        <v>959793787</v>
      </c>
      <c r="N6" s="6">
        <v>1331735074</v>
      </c>
      <c r="O6" s="6">
        <v>2479138048</v>
      </c>
      <c r="P6" s="6">
        <v>564354116</v>
      </c>
      <c r="Q6" s="6">
        <v>1138389442</v>
      </c>
      <c r="R6" s="6">
        <v>1804787384</v>
      </c>
      <c r="S6" s="6">
        <v>2699463932</v>
      </c>
      <c r="T6" s="6">
        <v>590615817</v>
      </c>
      <c r="U6" s="6">
        <v>1247047342</v>
      </c>
      <c r="V6" s="6">
        <v>1850269728</v>
      </c>
      <c r="W6" s="6">
        <v>2536269981</v>
      </c>
      <c r="X6" s="6">
        <v>570139778</v>
      </c>
      <c r="Y6" s="6">
        <v>1123169643</v>
      </c>
      <c r="Z6" s="6">
        <v>1764345282</v>
      </c>
      <c r="AA6" s="6">
        <v>2468713330</v>
      </c>
      <c r="AB6" s="6">
        <v>586683886</v>
      </c>
      <c r="AC6" s="6">
        <v>1181107903</v>
      </c>
      <c r="AD6" s="6">
        <v>1847624821</v>
      </c>
      <c r="AE6" s="6">
        <f>+'Cash Flow(Y)'!J6</f>
        <v>2675969812</v>
      </c>
    </row>
    <row r="7" spans="1:31" ht="15" customHeight="1" x14ac:dyDescent="0.15">
      <c r="A7" s="7"/>
      <c r="B7" s="7"/>
      <c r="C7" s="8" t="s">
        <v>165</v>
      </c>
      <c r="D7" s="16" t="s">
        <v>54</v>
      </c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</row>
    <row r="8" spans="1:31" ht="15" customHeight="1" x14ac:dyDescent="0.15">
      <c r="A8" s="4" t="s">
        <v>23</v>
      </c>
      <c r="B8" s="4" t="s">
        <v>24</v>
      </c>
      <c r="C8" s="17" t="s">
        <v>166</v>
      </c>
      <c r="D8" s="6">
        <v>-438726603</v>
      </c>
      <c r="E8" s="6">
        <v>-839085761</v>
      </c>
      <c r="F8" s="6">
        <v>-2001211821</v>
      </c>
      <c r="G8" s="6">
        <v>-2584311241</v>
      </c>
      <c r="H8" s="6">
        <v>-437459211</v>
      </c>
      <c r="I8" s="6">
        <v>-913136286</v>
      </c>
      <c r="J8" s="6">
        <v>-2148307701</v>
      </c>
      <c r="K8" s="6">
        <v>-2858985685</v>
      </c>
      <c r="L8" s="6">
        <v>-521486382</v>
      </c>
      <c r="M8" s="6">
        <v>-846661818</v>
      </c>
      <c r="N8" s="6">
        <v>-951651584</v>
      </c>
      <c r="O8" s="6">
        <v>-1912132869</v>
      </c>
      <c r="P8" s="6">
        <v>-535582159</v>
      </c>
      <c r="Q8" s="6">
        <v>-1046219724</v>
      </c>
      <c r="R8" s="6">
        <v>-1626059238</v>
      </c>
      <c r="S8" s="6">
        <v>-2378302828</v>
      </c>
      <c r="T8" s="6">
        <v>-666154655</v>
      </c>
      <c r="U8" s="6">
        <v>-1210828900</v>
      </c>
      <c r="V8" s="6">
        <v>-1754051265</v>
      </c>
      <c r="W8" s="6">
        <v>-2223244434</v>
      </c>
      <c r="X8" s="6">
        <v>-477564497</v>
      </c>
      <c r="Y8" s="6">
        <v>-995902635</v>
      </c>
      <c r="Z8" s="6">
        <v>-1581567627</v>
      </c>
      <c r="AA8" s="6">
        <v>-2101701462</v>
      </c>
      <c r="AB8" s="6">
        <v>-520561521</v>
      </c>
      <c r="AC8" s="6">
        <v>-1078424527</v>
      </c>
      <c r="AD8" s="6">
        <v>-1656997871</v>
      </c>
      <c r="AE8" s="6">
        <f>+'Cash Flow(Y)'!J8</f>
        <v>-2358480207</v>
      </c>
    </row>
    <row r="9" spans="1:31" ht="15" customHeight="1" x14ac:dyDescent="0.15">
      <c r="A9" s="4" t="s">
        <v>23</v>
      </c>
      <c r="B9" s="4" t="s">
        <v>24</v>
      </c>
      <c r="C9" s="17" t="s">
        <v>167</v>
      </c>
      <c r="D9" s="6">
        <v>-55932004</v>
      </c>
      <c r="E9" s="6">
        <v>-115539710</v>
      </c>
      <c r="F9" s="6">
        <v>-178358982</v>
      </c>
      <c r="G9" s="6">
        <v>-244912740</v>
      </c>
      <c r="H9" s="6">
        <v>-64472778</v>
      </c>
      <c r="I9" s="6">
        <v>-125813295</v>
      </c>
      <c r="J9" s="6">
        <v>-186224407</v>
      </c>
      <c r="K9" s="6">
        <v>-264320786</v>
      </c>
      <c r="L9" s="6">
        <v>-69391230</v>
      </c>
      <c r="M9" s="6">
        <v>-106364885</v>
      </c>
      <c r="N9" s="6">
        <v>-154558796</v>
      </c>
      <c r="O9" s="6">
        <v>-224369547</v>
      </c>
      <c r="P9" s="6">
        <v>-54753629</v>
      </c>
      <c r="Q9" s="6">
        <v>-102885882</v>
      </c>
      <c r="R9" s="6">
        <v>-165559470</v>
      </c>
      <c r="S9" s="6">
        <v>-242940528</v>
      </c>
      <c r="T9" s="6">
        <v>-62048240</v>
      </c>
      <c r="U9" s="6">
        <v>-132532754</v>
      </c>
      <c r="V9" s="6">
        <v>-193373994</v>
      </c>
      <c r="W9" s="6">
        <v>-268098597</v>
      </c>
      <c r="X9" s="6">
        <v>-55673211</v>
      </c>
      <c r="Y9" s="6">
        <v>-123176522</v>
      </c>
      <c r="Z9" s="6">
        <v>-196319587</v>
      </c>
      <c r="AA9" s="6">
        <v>-276681367</v>
      </c>
      <c r="AB9" s="6">
        <v>-65988363</v>
      </c>
      <c r="AC9" s="6">
        <v>-123800778</v>
      </c>
      <c r="AD9" s="6">
        <v>-190341303</v>
      </c>
      <c r="AE9" s="6">
        <f>+'Cash Flow(Y)'!J9</f>
        <v>-261619833</v>
      </c>
    </row>
    <row r="10" spans="1:31" ht="15" customHeight="1" x14ac:dyDescent="0.15">
      <c r="A10" s="4" t="s">
        <v>23</v>
      </c>
      <c r="B10" s="4" t="s">
        <v>24</v>
      </c>
      <c r="C10" s="5" t="s">
        <v>168</v>
      </c>
      <c r="D10" s="6">
        <v>-7592027</v>
      </c>
      <c r="E10" s="6">
        <v>-15390984</v>
      </c>
      <c r="F10" s="6">
        <v>-23412047</v>
      </c>
      <c r="G10" s="6">
        <v>-35802040</v>
      </c>
      <c r="H10" s="6">
        <v>-11951370</v>
      </c>
      <c r="I10" s="6">
        <v>-18444851</v>
      </c>
      <c r="J10" s="6">
        <v>-38882127</v>
      </c>
      <c r="K10" s="6">
        <v>-56571409</v>
      </c>
      <c r="L10" s="6">
        <v>-14243448</v>
      </c>
      <c r="M10" s="6">
        <v>-30278900</v>
      </c>
      <c r="N10" s="6">
        <v>-41296960</v>
      </c>
      <c r="O10" s="11">
        <v>0</v>
      </c>
      <c r="P10" s="6">
        <v>-8956416</v>
      </c>
      <c r="Q10" s="6">
        <v>-26230827</v>
      </c>
      <c r="R10" s="6">
        <v>-42455965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6">
        <v>-7036984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f>+'Cash Flow(Y)'!J10</f>
        <v>0</v>
      </c>
    </row>
    <row r="11" spans="1:31" ht="15" customHeight="1" x14ac:dyDescent="0.15">
      <c r="A11" s="4" t="s">
        <v>23</v>
      </c>
      <c r="B11" s="4" t="s">
        <v>24</v>
      </c>
      <c r="C11" s="5" t="s">
        <v>169</v>
      </c>
      <c r="D11" s="6">
        <v>564109</v>
      </c>
      <c r="E11" s="6">
        <v>781853</v>
      </c>
      <c r="F11" s="6">
        <v>482017</v>
      </c>
      <c r="G11" s="6">
        <v>2196214</v>
      </c>
      <c r="H11" s="6">
        <v>238523</v>
      </c>
      <c r="I11" s="6">
        <v>1071200</v>
      </c>
      <c r="J11" s="6">
        <v>1543173</v>
      </c>
      <c r="K11" s="6">
        <v>2232263</v>
      </c>
      <c r="L11" s="6">
        <v>1949120</v>
      </c>
      <c r="M11" s="6">
        <v>3894840</v>
      </c>
      <c r="N11" s="6">
        <v>5302830</v>
      </c>
      <c r="O11" s="11">
        <v>0</v>
      </c>
      <c r="P11" s="6">
        <v>657275</v>
      </c>
      <c r="Q11" s="6">
        <v>1339008</v>
      </c>
      <c r="R11" s="6">
        <v>2308674</v>
      </c>
      <c r="S11" s="11">
        <v>0</v>
      </c>
      <c r="T11" s="11">
        <v>0</v>
      </c>
      <c r="U11" s="6">
        <v>-59716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f>+'Cash Flow(Y)'!J11</f>
        <v>0</v>
      </c>
    </row>
    <row r="12" spans="1:31" ht="15" customHeight="1" x14ac:dyDescent="0.15">
      <c r="A12" s="4" t="s">
        <v>23</v>
      </c>
      <c r="B12" s="4" t="s">
        <v>24</v>
      </c>
      <c r="C12" s="5" t="s">
        <v>170</v>
      </c>
      <c r="D12" s="6">
        <v>-12832251</v>
      </c>
      <c r="E12" s="6">
        <v>-25634878</v>
      </c>
      <c r="F12" s="6">
        <v>-44345216</v>
      </c>
      <c r="G12" s="6">
        <v>-56175302</v>
      </c>
      <c r="H12" s="6">
        <v>-21733902</v>
      </c>
      <c r="I12" s="6">
        <v>-35100240</v>
      </c>
      <c r="J12" s="6">
        <v>-56021469</v>
      </c>
      <c r="K12" s="6">
        <v>-61998661</v>
      </c>
      <c r="L12" s="6">
        <v>-13794351</v>
      </c>
      <c r="M12" s="6">
        <v>-7966195</v>
      </c>
      <c r="N12" s="6">
        <v>10513442</v>
      </c>
      <c r="O12" s="6">
        <v>4546656</v>
      </c>
      <c r="P12" s="6">
        <v>-8756267</v>
      </c>
      <c r="Q12" s="6">
        <v>-518376</v>
      </c>
      <c r="R12" s="6">
        <v>-11830164</v>
      </c>
      <c r="S12" s="6">
        <v>-24516559</v>
      </c>
      <c r="T12" s="6">
        <v>-9037320</v>
      </c>
      <c r="U12" s="6">
        <v>-19781239</v>
      </c>
      <c r="V12" s="6">
        <v>-37356498</v>
      </c>
      <c r="W12" s="6">
        <v>-50577052</v>
      </c>
      <c r="X12" s="6">
        <v>-20692042</v>
      </c>
      <c r="Y12" s="6">
        <v>-338226</v>
      </c>
      <c r="Z12" s="6">
        <v>-10265937</v>
      </c>
      <c r="AA12" s="6">
        <v>-20756167</v>
      </c>
      <c r="AB12" s="6">
        <v>-11268316</v>
      </c>
      <c r="AC12" s="6">
        <v>-16598993</v>
      </c>
      <c r="AD12" s="6">
        <v>-10609664</v>
      </c>
      <c r="AE12" s="6">
        <f>+'Cash Flow(Y)'!J12</f>
        <v>-16209831</v>
      </c>
    </row>
    <row r="13" spans="1:31" ht="15" customHeight="1" x14ac:dyDescent="0.15">
      <c r="A13" s="7" t="s">
        <v>23</v>
      </c>
      <c r="B13" s="7" t="s">
        <v>24</v>
      </c>
      <c r="C13" s="8" t="s">
        <v>171</v>
      </c>
      <c r="D13" s="9">
        <v>-14572255</v>
      </c>
      <c r="E13" s="9">
        <v>56540410</v>
      </c>
      <c r="F13" s="9">
        <v>-65890953</v>
      </c>
      <c r="G13" s="9">
        <v>91887573</v>
      </c>
      <c r="H13" s="9">
        <v>17782943</v>
      </c>
      <c r="I13" s="9">
        <v>23189013</v>
      </c>
      <c r="J13" s="9">
        <v>5663041</v>
      </c>
      <c r="K13" s="9">
        <v>139560502</v>
      </c>
      <c r="L13" s="9">
        <v>-98556985</v>
      </c>
      <c r="M13" s="9">
        <v>-27583171</v>
      </c>
      <c r="N13" s="9">
        <v>200044006</v>
      </c>
      <c r="O13" s="9">
        <v>347182288</v>
      </c>
      <c r="P13" s="9">
        <v>-43037080</v>
      </c>
      <c r="Q13" s="9">
        <v>-36126359</v>
      </c>
      <c r="R13" s="9">
        <v>-38808779</v>
      </c>
      <c r="S13" s="9">
        <v>53704017</v>
      </c>
      <c r="T13" s="9">
        <v>-146624398</v>
      </c>
      <c r="U13" s="9">
        <v>-116155267</v>
      </c>
      <c r="V13" s="9">
        <v>-134512029</v>
      </c>
      <c r="W13" s="9">
        <v>-5650102</v>
      </c>
      <c r="X13" s="9">
        <v>9173044</v>
      </c>
      <c r="Y13" s="9">
        <v>3752260</v>
      </c>
      <c r="Z13" s="9">
        <v>-23807869</v>
      </c>
      <c r="AA13" s="9">
        <v>69574334</v>
      </c>
      <c r="AB13" s="9">
        <v>-11134314</v>
      </c>
      <c r="AC13" s="9">
        <v>-37716395</v>
      </c>
      <c r="AD13" s="9">
        <v>-10324017</v>
      </c>
      <c r="AE13" s="9">
        <f>+'Cash Flow(Y)'!J13</f>
        <v>39659941</v>
      </c>
    </row>
    <row r="14" spans="1:31" ht="15" customHeight="1" x14ac:dyDescent="0.15">
      <c r="A14" s="7"/>
      <c r="B14" s="7"/>
      <c r="C14" s="8" t="s">
        <v>172</v>
      </c>
      <c r="D14" s="16" t="s">
        <v>54</v>
      </c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</row>
    <row r="15" spans="1:31" ht="15" customHeight="1" x14ac:dyDescent="0.15">
      <c r="A15" s="4" t="s">
        <v>23</v>
      </c>
      <c r="B15" s="4" t="s">
        <v>24</v>
      </c>
      <c r="C15" s="5" t="s">
        <v>173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6">
        <v>147166883</v>
      </c>
      <c r="K15" s="6">
        <v>147166883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f>+'Cash Flow(Y)'!J15</f>
        <v>0</v>
      </c>
    </row>
    <row r="16" spans="1:31" ht="15" customHeight="1" x14ac:dyDescent="0.15">
      <c r="A16" s="4" t="s">
        <v>23</v>
      </c>
      <c r="B16" s="4" t="s">
        <v>24</v>
      </c>
      <c r="C16" s="5" t="s">
        <v>174</v>
      </c>
      <c r="D16" s="6">
        <v>319823</v>
      </c>
      <c r="E16" s="6">
        <v>5727642</v>
      </c>
      <c r="F16" s="6">
        <v>320023</v>
      </c>
      <c r="G16" s="6">
        <v>765863</v>
      </c>
      <c r="H16" s="11">
        <v>0</v>
      </c>
      <c r="I16" s="11">
        <v>0</v>
      </c>
      <c r="J16" s="11">
        <v>0</v>
      </c>
      <c r="K16" s="6">
        <v>678</v>
      </c>
      <c r="L16" s="11">
        <v>0</v>
      </c>
      <c r="M16" s="6">
        <v>4871</v>
      </c>
      <c r="N16" s="6">
        <v>5070</v>
      </c>
      <c r="O16" s="6">
        <v>5707</v>
      </c>
      <c r="P16" s="11">
        <v>0</v>
      </c>
      <c r="Q16" s="6">
        <v>47</v>
      </c>
      <c r="R16" s="6">
        <v>2580</v>
      </c>
      <c r="S16" s="6">
        <v>7976</v>
      </c>
      <c r="T16" s="6">
        <v>1681</v>
      </c>
      <c r="U16" s="6">
        <v>5128</v>
      </c>
      <c r="V16" s="6">
        <v>9189</v>
      </c>
      <c r="W16" s="6">
        <v>14139</v>
      </c>
      <c r="X16" s="6">
        <v>1575</v>
      </c>
      <c r="Y16" s="6">
        <v>9990</v>
      </c>
      <c r="Z16" s="6">
        <v>32145</v>
      </c>
      <c r="AA16" s="6">
        <v>40929</v>
      </c>
      <c r="AB16" s="6">
        <v>9393</v>
      </c>
      <c r="AC16" s="6">
        <v>13622</v>
      </c>
      <c r="AD16" s="6">
        <v>48848</v>
      </c>
      <c r="AE16" s="6">
        <f>+'Cash Flow(Y)'!J16</f>
        <v>63971</v>
      </c>
    </row>
    <row r="17" spans="1:31" ht="15" customHeight="1" x14ac:dyDescent="0.15">
      <c r="A17" s="4" t="s">
        <v>23</v>
      </c>
      <c r="B17" s="4" t="s">
        <v>24</v>
      </c>
      <c r="C17" s="5" t="s">
        <v>175</v>
      </c>
      <c r="D17" s="6">
        <v>-8470630</v>
      </c>
      <c r="E17" s="6">
        <v>-8715581</v>
      </c>
      <c r="F17" s="6">
        <v>-14989960</v>
      </c>
      <c r="G17" s="6">
        <v>-19750198</v>
      </c>
      <c r="H17" s="6">
        <v>-3037704</v>
      </c>
      <c r="I17" s="6">
        <v>-6530899</v>
      </c>
      <c r="J17" s="6">
        <v>-12391583</v>
      </c>
      <c r="K17" s="6">
        <v>-27003346</v>
      </c>
      <c r="L17" s="6">
        <v>-4337936</v>
      </c>
      <c r="M17" s="6">
        <v>-5272587</v>
      </c>
      <c r="N17" s="6">
        <v>-6931050</v>
      </c>
      <c r="O17" s="6">
        <v>-11349425</v>
      </c>
      <c r="P17" s="6">
        <v>-2869083</v>
      </c>
      <c r="Q17" s="6">
        <v>-5879922</v>
      </c>
      <c r="R17" s="6">
        <v>-8917440</v>
      </c>
      <c r="S17" s="6">
        <v>-12172900</v>
      </c>
      <c r="T17" s="6">
        <v>-1672653</v>
      </c>
      <c r="U17" s="6">
        <v>-3056698</v>
      </c>
      <c r="V17" s="6">
        <v>-6376110</v>
      </c>
      <c r="W17" s="6">
        <v>-9532958</v>
      </c>
      <c r="X17" s="6">
        <v>-2836598</v>
      </c>
      <c r="Y17" s="6">
        <v>-4598033</v>
      </c>
      <c r="Z17" s="6">
        <v>-10852829</v>
      </c>
      <c r="AA17" s="6">
        <v>-18506936</v>
      </c>
      <c r="AB17" s="6">
        <v>-1579182</v>
      </c>
      <c r="AC17" s="6">
        <v>-3544958</v>
      </c>
      <c r="AD17" s="6">
        <v>-6405435</v>
      </c>
      <c r="AE17" s="6">
        <f>+'Cash Flow(Y)'!J17</f>
        <v>-11608131</v>
      </c>
    </row>
    <row r="18" spans="1:31" ht="15" customHeight="1" x14ac:dyDescent="0.15">
      <c r="A18" s="4" t="s">
        <v>23</v>
      </c>
      <c r="B18" s="4" t="s">
        <v>24</v>
      </c>
      <c r="C18" s="5" t="s">
        <v>176</v>
      </c>
      <c r="D18" s="6">
        <v>-1926902</v>
      </c>
      <c r="E18" s="6">
        <v>-4425714</v>
      </c>
      <c r="F18" s="6">
        <v>-5333223</v>
      </c>
      <c r="G18" s="6">
        <v>-7543102</v>
      </c>
      <c r="H18" s="6">
        <v>-3076386</v>
      </c>
      <c r="I18" s="6">
        <v>-4600378</v>
      </c>
      <c r="J18" s="6">
        <v>-7248214</v>
      </c>
      <c r="K18" s="6">
        <v>-14236670</v>
      </c>
      <c r="L18" s="6">
        <v>-2899766</v>
      </c>
      <c r="M18" s="6">
        <v>-4542630</v>
      </c>
      <c r="N18" s="6">
        <v>-9028099</v>
      </c>
      <c r="O18" s="6">
        <v>-12918913</v>
      </c>
      <c r="P18" s="6">
        <v>-3296243</v>
      </c>
      <c r="Q18" s="6">
        <v>-8142667</v>
      </c>
      <c r="R18" s="6">
        <v>-12232142</v>
      </c>
      <c r="S18" s="6">
        <v>-19295203</v>
      </c>
      <c r="T18" s="6">
        <v>-3810225</v>
      </c>
      <c r="U18" s="6">
        <v>-9954624</v>
      </c>
      <c r="V18" s="6">
        <v>-17777121</v>
      </c>
      <c r="W18" s="6">
        <v>-24265919</v>
      </c>
      <c r="X18" s="6">
        <v>-5522318</v>
      </c>
      <c r="Y18" s="6">
        <v>-15300971</v>
      </c>
      <c r="Z18" s="6">
        <v>-22212870</v>
      </c>
      <c r="AA18" s="6">
        <v>-31485216</v>
      </c>
      <c r="AB18" s="6">
        <v>-6868725</v>
      </c>
      <c r="AC18" s="6">
        <v>-12710172</v>
      </c>
      <c r="AD18" s="6">
        <v>-19759274</v>
      </c>
      <c r="AE18" s="6">
        <f>+'Cash Flow(Y)'!J18</f>
        <v>-27439052</v>
      </c>
    </row>
    <row r="19" spans="1:31" ht="15" customHeight="1" x14ac:dyDescent="0.15">
      <c r="A19" s="4" t="s">
        <v>23</v>
      </c>
      <c r="B19" s="4" t="s">
        <v>24</v>
      </c>
      <c r="C19" s="5" t="s">
        <v>177</v>
      </c>
      <c r="D19" s="11">
        <v>0</v>
      </c>
      <c r="E19" s="6">
        <v>-8277080</v>
      </c>
      <c r="F19" s="6">
        <v>-11345530</v>
      </c>
      <c r="G19" s="6">
        <v>-15921729</v>
      </c>
      <c r="H19" s="6">
        <v>-695259</v>
      </c>
      <c r="I19" s="6">
        <v>-3018048</v>
      </c>
      <c r="J19" s="6">
        <v>-5400147</v>
      </c>
      <c r="K19" s="6">
        <v>-10210243</v>
      </c>
      <c r="L19" s="6">
        <v>-4365678</v>
      </c>
      <c r="M19" s="6">
        <v>-5033657</v>
      </c>
      <c r="N19" s="6">
        <v>-5468901</v>
      </c>
      <c r="O19" s="6">
        <v>-6645889</v>
      </c>
      <c r="P19" s="6">
        <v>-385732</v>
      </c>
      <c r="Q19" s="6">
        <v>-1713156</v>
      </c>
      <c r="R19" s="6">
        <v>-4052204</v>
      </c>
      <c r="S19" s="6">
        <v>-5030405</v>
      </c>
      <c r="T19" s="6">
        <v>-695421</v>
      </c>
      <c r="U19" s="6">
        <v>-2075202</v>
      </c>
      <c r="V19" s="6">
        <v>-2906211</v>
      </c>
      <c r="W19" s="6">
        <v>-3326882</v>
      </c>
      <c r="X19" s="11">
        <v>0</v>
      </c>
      <c r="Y19" s="6">
        <v>-2032052</v>
      </c>
      <c r="Z19" s="6">
        <v>-4810537</v>
      </c>
      <c r="AA19" s="6">
        <v>-7847270</v>
      </c>
      <c r="AB19" s="6">
        <v>-2480837</v>
      </c>
      <c r="AC19" s="6">
        <v>-3942756</v>
      </c>
      <c r="AD19" s="6">
        <v>-4445049</v>
      </c>
      <c r="AE19" s="6">
        <f>+'Cash Flow(Y)'!J19</f>
        <v>-5885980</v>
      </c>
    </row>
    <row r="20" spans="1:31" ht="15" customHeight="1" x14ac:dyDescent="0.15">
      <c r="A20" s="4" t="s">
        <v>23</v>
      </c>
      <c r="B20" s="4" t="s">
        <v>24</v>
      </c>
      <c r="C20" s="5" t="s">
        <v>178</v>
      </c>
      <c r="D20" s="6">
        <v>-1946371</v>
      </c>
      <c r="E20" s="6">
        <v>15859760</v>
      </c>
      <c r="F20" s="6">
        <v>34876597</v>
      </c>
      <c r="G20" s="6">
        <v>34876597</v>
      </c>
      <c r="H20" s="11">
        <v>0</v>
      </c>
      <c r="I20" s="6">
        <v>7388777</v>
      </c>
      <c r="J20" s="6">
        <v>7447720</v>
      </c>
      <c r="K20" s="6">
        <v>7447720</v>
      </c>
      <c r="L20" s="11">
        <v>0</v>
      </c>
      <c r="M20" s="6">
        <v>1388392</v>
      </c>
      <c r="N20" s="6">
        <v>1388392</v>
      </c>
      <c r="O20" s="6">
        <v>1388392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6">
        <v>460153</v>
      </c>
      <c r="V20" s="6">
        <v>460154</v>
      </c>
      <c r="W20" s="6">
        <v>460154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6">
        <v>7072714</v>
      </c>
      <c r="AE20" s="6">
        <f>+'Cash Flow(Y)'!J20</f>
        <v>14273987</v>
      </c>
    </row>
    <row r="21" spans="1:31" ht="15" customHeight="1" x14ac:dyDescent="0.15">
      <c r="A21" s="4" t="s">
        <v>23</v>
      </c>
      <c r="B21" s="4" t="s">
        <v>24</v>
      </c>
      <c r="C21" s="5" t="s">
        <v>169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6">
        <v>2547692</v>
      </c>
      <c r="P21" s="11">
        <v>0</v>
      </c>
      <c r="Q21" s="6"/>
      <c r="R21" s="6"/>
      <c r="S21" s="6">
        <v>2660361</v>
      </c>
      <c r="T21" s="6">
        <v>784357</v>
      </c>
      <c r="U21" s="6">
        <v>1258198</v>
      </c>
      <c r="V21" s="6">
        <v>2031985</v>
      </c>
      <c r="W21" s="6">
        <v>2657470</v>
      </c>
      <c r="X21" s="6">
        <v>830043</v>
      </c>
      <c r="Y21" s="6">
        <v>3426631</v>
      </c>
      <c r="Z21" s="6">
        <v>5168703</v>
      </c>
      <c r="AA21" s="6">
        <v>9836318</v>
      </c>
      <c r="AB21" s="6">
        <v>1822377</v>
      </c>
      <c r="AC21" s="6">
        <v>3188920</v>
      </c>
      <c r="AD21" s="6">
        <v>4171804</v>
      </c>
      <c r="AE21" s="6">
        <f>+'Cash Flow(Y)'!J21</f>
        <v>7681003</v>
      </c>
    </row>
    <row r="22" spans="1:31" ht="15" customHeight="1" x14ac:dyDescent="0.15">
      <c r="A22" s="4" t="s">
        <v>23</v>
      </c>
      <c r="B22" s="4" t="s">
        <v>24</v>
      </c>
      <c r="C22" s="5" t="s">
        <v>179</v>
      </c>
      <c r="D22" s="11">
        <v>0</v>
      </c>
      <c r="E22" s="11">
        <v>0</v>
      </c>
      <c r="F22" s="6">
        <v>6421766</v>
      </c>
      <c r="G22" s="6">
        <v>6146154</v>
      </c>
      <c r="H22" s="11">
        <v>0</v>
      </c>
      <c r="I22" s="11">
        <v>0</v>
      </c>
      <c r="J22" s="11">
        <v>0</v>
      </c>
      <c r="K22" s="11">
        <v>0</v>
      </c>
      <c r="L22" s="6">
        <v>6463680</v>
      </c>
      <c r="M22" s="6">
        <v>6463680</v>
      </c>
      <c r="N22" s="6">
        <v>6463680</v>
      </c>
      <c r="O22" s="6">
        <v>6463680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6">
        <v>109483649</v>
      </c>
      <c r="Z22" s="6">
        <v>114420249</v>
      </c>
      <c r="AA22" s="6">
        <v>113254609</v>
      </c>
      <c r="AB22" s="6">
        <v>18668780</v>
      </c>
      <c r="AC22" s="6">
        <v>17993560</v>
      </c>
      <c r="AD22" s="6">
        <v>18000000</v>
      </c>
      <c r="AE22" s="6">
        <f>+'Cash Flow(Y)'!J22</f>
        <v>18000000</v>
      </c>
    </row>
    <row r="23" spans="1:31" ht="15" customHeight="1" x14ac:dyDescent="0.15">
      <c r="A23" s="4" t="s">
        <v>23</v>
      </c>
      <c r="B23" s="4" t="s">
        <v>24</v>
      </c>
      <c r="C23" s="5" t="s">
        <v>180</v>
      </c>
      <c r="D23" s="6">
        <v>-12024080</v>
      </c>
      <c r="E23" s="6">
        <v>169027</v>
      </c>
      <c r="F23" s="6">
        <v>9949673</v>
      </c>
      <c r="G23" s="6">
        <v>-1426415</v>
      </c>
      <c r="H23" s="6">
        <v>-6809349</v>
      </c>
      <c r="I23" s="6">
        <v>-6760548</v>
      </c>
      <c r="J23" s="6">
        <v>129574659</v>
      </c>
      <c r="K23" s="6">
        <v>103165022</v>
      </c>
      <c r="L23" s="6">
        <v>-5139700</v>
      </c>
      <c r="M23" s="6">
        <v>-6991931</v>
      </c>
      <c r="N23" s="6">
        <v>-13570908</v>
      </c>
      <c r="O23" s="6">
        <v>-20508756</v>
      </c>
      <c r="P23" s="6">
        <v>-6551058</v>
      </c>
      <c r="Q23" s="6">
        <v>-15735698</v>
      </c>
      <c r="R23" s="6">
        <v>-25199206</v>
      </c>
      <c r="S23" s="6">
        <v>-33830171</v>
      </c>
      <c r="T23" s="6">
        <v>-5392261</v>
      </c>
      <c r="U23" s="6">
        <v>-13363045</v>
      </c>
      <c r="V23" s="6">
        <v>-24558114</v>
      </c>
      <c r="W23" s="6">
        <v>-33993996</v>
      </c>
      <c r="X23" s="6">
        <v>-7527298</v>
      </c>
      <c r="Y23" s="6">
        <v>90989214</v>
      </c>
      <c r="Z23" s="6">
        <v>81744861</v>
      </c>
      <c r="AA23" s="6">
        <v>65292434</v>
      </c>
      <c r="AB23" s="6">
        <v>9571806</v>
      </c>
      <c r="AC23" s="6">
        <v>998216</v>
      </c>
      <c r="AD23" s="6">
        <v>-1316392</v>
      </c>
      <c r="AE23" s="6">
        <f>+'Cash Flow(Y)'!J23</f>
        <v>-4914202</v>
      </c>
    </row>
    <row r="24" spans="1:31" ht="15" customHeight="1" x14ac:dyDescent="0.15">
      <c r="A24" s="7"/>
      <c r="B24" s="7"/>
      <c r="C24" s="8" t="s">
        <v>181</v>
      </c>
      <c r="D24" s="16" t="s">
        <v>54</v>
      </c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</row>
    <row r="25" spans="1:31" ht="15" customHeight="1" x14ac:dyDescent="0.15">
      <c r="A25" s="4" t="s">
        <v>23</v>
      </c>
      <c r="B25" s="4" t="s">
        <v>24</v>
      </c>
      <c r="C25" s="5" t="s">
        <v>182</v>
      </c>
      <c r="D25" s="6">
        <v>38937358</v>
      </c>
      <c r="E25" s="6">
        <v>44497544</v>
      </c>
      <c r="F25" s="6">
        <v>91163667</v>
      </c>
      <c r="G25" s="6">
        <v>50694312</v>
      </c>
      <c r="H25" s="6">
        <v>9586965</v>
      </c>
      <c r="I25" s="6">
        <v>8401186</v>
      </c>
      <c r="J25" s="11">
        <v>0</v>
      </c>
      <c r="K25" s="11">
        <v>0</v>
      </c>
      <c r="L25" s="11">
        <v>0</v>
      </c>
      <c r="M25" s="6">
        <v>11599500</v>
      </c>
      <c r="N25" s="6">
        <v>4381200</v>
      </c>
      <c r="O25" s="6">
        <v>3356185</v>
      </c>
      <c r="P25" s="6">
        <v>58292520</v>
      </c>
      <c r="Q25" s="6">
        <v>56409420</v>
      </c>
      <c r="R25" s="6">
        <v>61928638</v>
      </c>
      <c r="S25" s="6">
        <v>61214263</v>
      </c>
      <c r="T25" s="11">
        <v>0</v>
      </c>
      <c r="U25" s="6">
        <v>16000000</v>
      </c>
      <c r="V25" s="6">
        <v>32621930</v>
      </c>
      <c r="W25" s="6">
        <v>32621930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f>+'Cash Flow(Y)'!J25</f>
        <v>105816000</v>
      </c>
    </row>
    <row r="26" spans="1:31" ht="15" customHeight="1" x14ac:dyDescent="0.15">
      <c r="A26" s="4" t="s">
        <v>23</v>
      </c>
      <c r="B26" s="4" t="s">
        <v>24</v>
      </c>
      <c r="C26" s="5" t="s">
        <v>183</v>
      </c>
      <c r="D26" s="6">
        <v>45094226</v>
      </c>
      <c r="E26" s="6">
        <v>97558334</v>
      </c>
      <c r="F26" s="6">
        <v>49622301</v>
      </c>
      <c r="G26" s="6">
        <v>230907532</v>
      </c>
      <c r="H26" s="6">
        <v>73449936</v>
      </c>
      <c r="I26" s="6">
        <v>133773806</v>
      </c>
      <c r="J26" s="6">
        <v>117615526</v>
      </c>
      <c r="K26" s="6">
        <v>202248217</v>
      </c>
      <c r="L26" s="6">
        <v>98286540</v>
      </c>
      <c r="M26" s="6">
        <v>176885865</v>
      </c>
      <c r="N26" s="6">
        <v>192565241</v>
      </c>
      <c r="O26" s="6">
        <v>191715606</v>
      </c>
      <c r="P26" s="6">
        <v>22734597</v>
      </c>
      <c r="Q26" s="6">
        <v>37292694</v>
      </c>
      <c r="R26" s="6">
        <v>62020071</v>
      </c>
      <c r="S26" s="6">
        <v>87730860</v>
      </c>
      <c r="T26" s="6">
        <v>33936108</v>
      </c>
      <c r="U26" s="6">
        <v>48321800</v>
      </c>
      <c r="V26" s="6">
        <v>71886077</v>
      </c>
      <c r="W26" s="6">
        <v>104335555</v>
      </c>
      <c r="X26" s="6">
        <v>35039307</v>
      </c>
      <c r="Y26" s="6">
        <v>70851192</v>
      </c>
      <c r="Z26" s="6">
        <v>123138527</v>
      </c>
      <c r="AA26" s="6">
        <v>149009903</v>
      </c>
      <c r="AB26" s="6">
        <v>40250032</v>
      </c>
      <c r="AC26" s="6">
        <v>67579611</v>
      </c>
      <c r="AD26" s="6">
        <v>110153361</v>
      </c>
      <c r="AE26" s="6">
        <f>+'Cash Flow(Y)'!J26</f>
        <v>225061762</v>
      </c>
    </row>
    <row r="27" spans="1:31" ht="15" customHeight="1" x14ac:dyDescent="0.15">
      <c r="A27" s="7" t="s">
        <v>23</v>
      </c>
      <c r="B27" s="7" t="s">
        <v>24</v>
      </c>
      <c r="C27" s="8" t="s">
        <v>184</v>
      </c>
      <c r="D27" s="9">
        <v>84031584</v>
      </c>
      <c r="E27" s="9">
        <v>142055878</v>
      </c>
      <c r="F27" s="9">
        <v>140785968</v>
      </c>
      <c r="G27" s="9">
        <v>281601844</v>
      </c>
      <c r="H27" s="9">
        <v>83036901</v>
      </c>
      <c r="I27" s="9">
        <v>142174992</v>
      </c>
      <c r="J27" s="9">
        <v>117615526</v>
      </c>
      <c r="K27" s="9">
        <v>202248217</v>
      </c>
      <c r="L27" s="9">
        <v>98286540</v>
      </c>
      <c r="M27" s="9">
        <v>188485365</v>
      </c>
      <c r="N27" s="9">
        <v>196946441</v>
      </c>
      <c r="O27" s="9">
        <v>195071791</v>
      </c>
      <c r="P27" s="9">
        <v>81027117</v>
      </c>
      <c r="Q27" s="9">
        <v>93702114</v>
      </c>
      <c r="R27" s="9">
        <v>123948709</v>
      </c>
      <c r="S27" s="9">
        <v>148945123</v>
      </c>
      <c r="T27" s="9">
        <v>33936108</v>
      </c>
      <c r="U27" s="9">
        <v>64321800</v>
      </c>
      <c r="V27" s="9">
        <v>104508007</v>
      </c>
      <c r="W27" s="9">
        <v>136957485</v>
      </c>
      <c r="X27" s="9">
        <v>35039307</v>
      </c>
      <c r="Y27" s="9">
        <v>70851192</v>
      </c>
      <c r="Z27" s="9">
        <v>123138527</v>
      </c>
      <c r="AA27" s="9">
        <v>149009903</v>
      </c>
      <c r="AB27" s="9">
        <v>40250032</v>
      </c>
      <c r="AC27" s="9">
        <v>67579611</v>
      </c>
      <c r="AD27" s="9">
        <v>110153361</v>
      </c>
      <c r="AE27" s="9">
        <f>+'Cash Flow(Y)'!J27</f>
        <v>330877762</v>
      </c>
    </row>
    <row r="28" spans="1:31" ht="15" customHeight="1" x14ac:dyDescent="0.15">
      <c r="A28" s="4" t="s">
        <v>23</v>
      </c>
      <c r="B28" s="4" t="s">
        <v>24</v>
      </c>
      <c r="C28" s="5" t="s">
        <v>185</v>
      </c>
      <c r="D28" s="6">
        <v>-75275120</v>
      </c>
      <c r="E28" s="6">
        <v>-154366843</v>
      </c>
      <c r="F28" s="6">
        <v>-71946395</v>
      </c>
      <c r="G28" s="6">
        <v>-302378034</v>
      </c>
      <c r="H28" s="6">
        <v>-41094308</v>
      </c>
      <c r="I28" s="6">
        <v>-120007071</v>
      </c>
      <c r="J28" s="6">
        <v>-162677869</v>
      </c>
      <c r="K28" s="6">
        <v>-276375438</v>
      </c>
      <c r="L28" s="6">
        <v>-27980343</v>
      </c>
      <c r="M28" s="6">
        <v>-33686602</v>
      </c>
      <c r="N28" s="6">
        <v>-43683619</v>
      </c>
      <c r="O28" s="6">
        <v>-54227954</v>
      </c>
      <c r="P28" s="6">
        <v>-51415289</v>
      </c>
      <c r="Q28" s="6">
        <v>-66092359</v>
      </c>
      <c r="R28" s="6">
        <v>-114313324</v>
      </c>
      <c r="S28" s="6">
        <v>-271326802</v>
      </c>
      <c r="T28" s="6">
        <v>-29474142</v>
      </c>
      <c r="U28" s="6">
        <v>-28768623</v>
      </c>
      <c r="V28" s="6">
        <v>-89020542</v>
      </c>
      <c r="W28" s="6">
        <v>-131286316</v>
      </c>
      <c r="X28" s="6">
        <v>-22091408</v>
      </c>
      <c r="Y28" s="6">
        <v>-102160040</v>
      </c>
      <c r="Z28" s="6">
        <v>-129762708</v>
      </c>
      <c r="AA28" s="6">
        <v>-184542893</v>
      </c>
      <c r="AB28" s="6">
        <v>-11892640</v>
      </c>
      <c r="AC28" s="6">
        <v>-56033725</v>
      </c>
      <c r="AD28" s="6">
        <v>-84161026</v>
      </c>
      <c r="AE28" s="6">
        <f>+'Cash Flow(Y)'!J28</f>
        <v>-251351531</v>
      </c>
    </row>
    <row r="29" spans="1:31" ht="15" customHeight="1" x14ac:dyDescent="0.15">
      <c r="A29" s="4" t="s">
        <v>23</v>
      </c>
      <c r="B29" s="4" t="s">
        <v>24</v>
      </c>
      <c r="C29" s="5" t="s">
        <v>186</v>
      </c>
      <c r="D29" s="6">
        <v>-3430667</v>
      </c>
      <c r="E29" s="6">
        <v>-6492357</v>
      </c>
      <c r="F29" s="6">
        <v>-23008745</v>
      </c>
      <c r="G29" s="6">
        <v>-23762824</v>
      </c>
      <c r="H29" s="6">
        <v>-6914493</v>
      </c>
      <c r="I29" s="6">
        <v>-17785132</v>
      </c>
      <c r="J29" s="6">
        <v>-25393836</v>
      </c>
      <c r="K29" s="6">
        <v>-36749938</v>
      </c>
      <c r="L29" s="6">
        <v>-9825445</v>
      </c>
      <c r="M29" s="6">
        <v>-16371271</v>
      </c>
      <c r="N29" s="6">
        <v>-23622027</v>
      </c>
      <c r="O29" s="6">
        <v>-31988365</v>
      </c>
      <c r="P29" s="6">
        <v>-9287395</v>
      </c>
      <c r="Q29" s="6">
        <v>-19173028</v>
      </c>
      <c r="R29" s="6">
        <v>-32252812</v>
      </c>
      <c r="S29" s="6">
        <v>-43682238</v>
      </c>
      <c r="T29" s="6">
        <v>-13881805</v>
      </c>
      <c r="U29" s="6">
        <v>-29759065</v>
      </c>
      <c r="V29" s="6">
        <v>-42067023</v>
      </c>
      <c r="W29" s="6">
        <v>-56985918</v>
      </c>
      <c r="X29" s="6">
        <v>-14799120</v>
      </c>
      <c r="Y29" s="6">
        <v>-28236578</v>
      </c>
      <c r="Z29" s="6">
        <v>-42738706</v>
      </c>
      <c r="AA29" s="6">
        <v>-58653595</v>
      </c>
      <c r="AB29" s="6">
        <v>-18568799</v>
      </c>
      <c r="AC29" s="6">
        <v>-35323923</v>
      </c>
      <c r="AD29" s="6">
        <v>-48374507</v>
      </c>
      <c r="AE29" s="6">
        <f>+'Cash Flow(Y)'!J29</f>
        <v>-87002106</v>
      </c>
    </row>
    <row r="30" spans="1:31" ht="15" customHeight="1" x14ac:dyDescent="0.15">
      <c r="A30" s="4" t="s">
        <v>23</v>
      </c>
      <c r="B30" s="4" t="s">
        <v>24</v>
      </c>
      <c r="C30" s="5" t="s">
        <v>187</v>
      </c>
      <c r="D30" s="11">
        <v>0</v>
      </c>
      <c r="E30" s="6">
        <v>-23554368</v>
      </c>
      <c r="F30" s="6">
        <v>-23546033</v>
      </c>
      <c r="G30" s="6">
        <v>-23546029</v>
      </c>
      <c r="H30" s="11">
        <v>0</v>
      </c>
      <c r="I30" s="6">
        <v>-22533662</v>
      </c>
      <c r="J30" s="6">
        <v>-22524311</v>
      </c>
      <c r="K30" s="6">
        <v>-22524311</v>
      </c>
      <c r="L30" s="11">
        <v>0</v>
      </c>
      <c r="M30" s="6">
        <v>-22010179</v>
      </c>
      <c r="N30" s="6">
        <v>-21981213</v>
      </c>
      <c r="O30" s="6">
        <v>-21981213</v>
      </c>
      <c r="P30" s="11">
        <v>0</v>
      </c>
      <c r="Q30" s="11">
        <v>0</v>
      </c>
      <c r="R30" s="11">
        <v>0</v>
      </c>
      <c r="S30" s="6">
        <v>-27104732</v>
      </c>
      <c r="T30" s="11">
        <v>0</v>
      </c>
      <c r="U30" s="6">
        <v>-9680262</v>
      </c>
      <c r="V30" s="6">
        <v>-9680377</v>
      </c>
      <c r="W30" s="6">
        <v>-10607945</v>
      </c>
      <c r="X30" s="6">
        <v>49</v>
      </c>
      <c r="Y30" s="6">
        <v>-38720997</v>
      </c>
      <c r="Z30" s="6">
        <v>-38721046</v>
      </c>
      <c r="AA30" s="6">
        <v>-38721522</v>
      </c>
      <c r="AB30" s="11">
        <v>0</v>
      </c>
      <c r="AC30" s="11">
        <v>0</v>
      </c>
      <c r="AD30" s="11">
        <v>0</v>
      </c>
      <c r="AE30" s="11">
        <f>+'Cash Flow(Y)'!J30</f>
        <v>0</v>
      </c>
    </row>
    <row r="31" spans="1:31" ht="15" customHeight="1" x14ac:dyDescent="0.15">
      <c r="A31" s="4" t="s">
        <v>23</v>
      </c>
      <c r="B31" s="4" t="s">
        <v>24</v>
      </c>
      <c r="C31" s="5" t="s">
        <v>168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6">
        <v>-36073846</v>
      </c>
      <c r="P31" s="11">
        <v>0</v>
      </c>
      <c r="Q31" s="6"/>
      <c r="R31" s="6"/>
      <c r="S31" s="6">
        <v>-44692922</v>
      </c>
      <c r="T31" s="6">
        <v>-7878919</v>
      </c>
      <c r="U31" s="6">
        <v>-19337916</v>
      </c>
      <c r="V31" s="6">
        <v>-29458425</v>
      </c>
      <c r="W31" s="6">
        <v>-39793648</v>
      </c>
      <c r="X31" s="6">
        <v>-9577549</v>
      </c>
      <c r="Y31" s="6">
        <v>-22347445</v>
      </c>
      <c r="Z31" s="6">
        <v>-32310280</v>
      </c>
      <c r="AA31" s="6">
        <v>-45832722</v>
      </c>
      <c r="AB31" s="6">
        <v>-10505279</v>
      </c>
      <c r="AC31" s="6">
        <v>-23455384</v>
      </c>
      <c r="AD31" s="6">
        <v>-38915236</v>
      </c>
      <c r="AE31" s="6">
        <f>+'Cash Flow(Y)'!J31</f>
        <v>-55652966</v>
      </c>
    </row>
    <row r="32" spans="1:31" ht="15" customHeight="1" x14ac:dyDescent="0.15">
      <c r="A32" s="4" t="s">
        <v>23</v>
      </c>
      <c r="B32" s="4" t="s">
        <v>24</v>
      </c>
      <c r="C32" s="5" t="s">
        <v>188</v>
      </c>
      <c r="D32" s="6">
        <v>5325797</v>
      </c>
      <c r="E32" s="6">
        <v>-42357690</v>
      </c>
      <c r="F32" s="6">
        <v>22284795</v>
      </c>
      <c r="G32" s="6">
        <v>-68085043</v>
      </c>
      <c r="H32" s="6">
        <v>35028100</v>
      </c>
      <c r="I32" s="6">
        <v>-18150873</v>
      </c>
      <c r="J32" s="6">
        <v>-92980490</v>
      </c>
      <c r="K32" s="6">
        <v>-133401470</v>
      </c>
      <c r="L32" s="6">
        <v>60480752</v>
      </c>
      <c r="M32" s="6">
        <v>116417313</v>
      </c>
      <c r="N32" s="6">
        <v>107659582</v>
      </c>
      <c r="O32" s="6">
        <v>50800413</v>
      </c>
      <c r="P32" s="6">
        <v>20324433</v>
      </c>
      <c r="Q32" s="6">
        <v>8436727</v>
      </c>
      <c r="R32" s="6">
        <v>-22617427</v>
      </c>
      <c r="S32" s="6">
        <v>-237861571</v>
      </c>
      <c r="T32" s="6">
        <v>-17298758</v>
      </c>
      <c r="U32" s="6">
        <v>-23224066</v>
      </c>
      <c r="V32" s="6">
        <v>-65718360</v>
      </c>
      <c r="W32" s="6">
        <v>-101716342</v>
      </c>
      <c r="X32" s="6">
        <v>-11428721</v>
      </c>
      <c r="Y32" s="6">
        <v>-120613868</v>
      </c>
      <c r="Z32" s="6">
        <v>-120394213</v>
      </c>
      <c r="AA32" s="6">
        <v>-178740829</v>
      </c>
      <c r="AB32" s="6">
        <v>-716686</v>
      </c>
      <c r="AC32" s="6">
        <v>-47233421</v>
      </c>
      <c r="AD32" s="6">
        <v>-61297408</v>
      </c>
      <c r="AE32" s="6">
        <f>+'Cash Flow(Y)'!J32</f>
        <v>-63128841</v>
      </c>
    </row>
    <row r="33" spans="1:31" ht="15" customHeight="1" x14ac:dyDescent="0.15">
      <c r="A33" s="7" t="s">
        <v>23</v>
      </c>
      <c r="B33" s="7" t="s">
        <v>24</v>
      </c>
      <c r="C33" s="8" t="s">
        <v>189</v>
      </c>
      <c r="D33" s="9">
        <v>-21270538</v>
      </c>
      <c r="E33" s="9">
        <v>14351747</v>
      </c>
      <c r="F33" s="9">
        <v>-33656486</v>
      </c>
      <c r="G33" s="9">
        <v>22376115</v>
      </c>
      <c r="H33" s="9">
        <v>46001694</v>
      </c>
      <c r="I33" s="9">
        <v>-1722408</v>
      </c>
      <c r="J33" s="9">
        <v>42257210</v>
      </c>
      <c r="K33" s="9">
        <v>109324054</v>
      </c>
      <c r="L33" s="9">
        <v>-43215933</v>
      </c>
      <c r="M33" s="9">
        <v>81842211</v>
      </c>
      <c r="N33" s="9">
        <v>294132680</v>
      </c>
      <c r="O33" s="9">
        <v>377473945</v>
      </c>
      <c r="P33" s="9">
        <v>-29263705</v>
      </c>
      <c r="Q33" s="9">
        <v>-43425330</v>
      </c>
      <c r="R33" s="9">
        <v>-86625412</v>
      </c>
      <c r="S33" s="9">
        <v>-217987725</v>
      </c>
      <c r="T33" s="9">
        <v>-169315417</v>
      </c>
      <c r="U33" s="9">
        <v>-152742378</v>
      </c>
      <c r="V33" s="9">
        <v>-224788503</v>
      </c>
      <c r="W33" s="9">
        <v>-141360440</v>
      </c>
      <c r="X33" s="9">
        <v>-9782975</v>
      </c>
      <c r="Y33" s="9">
        <v>-25872394</v>
      </c>
      <c r="Z33" s="9">
        <v>-62457221</v>
      </c>
      <c r="AA33" s="9">
        <v>-43874061</v>
      </c>
      <c r="AB33" s="9">
        <v>-2279194</v>
      </c>
      <c r="AC33" s="9">
        <v>-83951600</v>
      </c>
      <c r="AD33" s="9">
        <v>-72937817</v>
      </c>
      <c r="AE33" s="9">
        <f>+'Cash Flow(Y)'!J33</f>
        <v>-28383102</v>
      </c>
    </row>
    <row r="34" spans="1:31" ht="15" customHeight="1" x14ac:dyDescent="0.15">
      <c r="A34" s="7"/>
      <c r="B34" s="7"/>
      <c r="C34" s="8" t="s">
        <v>190</v>
      </c>
      <c r="D34" s="16" t="s">
        <v>54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</row>
    <row r="35" spans="1:31" ht="15" customHeight="1" x14ac:dyDescent="0.15">
      <c r="A35" s="4" t="s">
        <v>23</v>
      </c>
      <c r="B35" s="4" t="s">
        <v>24</v>
      </c>
      <c r="C35" s="17" t="s">
        <v>191</v>
      </c>
      <c r="D35" s="6">
        <v>-839865</v>
      </c>
      <c r="E35" s="6">
        <v>1354871</v>
      </c>
      <c r="F35" s="6">
        <v>1628993</v>
      </c>
      <c r="G35" s="6">
        <v>3053123</v>
      </c>
      <c r="H35" s="6">
        <v>-270923</v>
      </c>
      <c r="I35" s="6">
        <v>33862</v>
      </c>
      <c r="J35" s="6">
        <v>1824772</v>
      </c>
      <c r="K35" s="6">
        <v>4139042</v>
      </c>
      <c r="L35" s="6">
        <v>737955</v>
      </c>
      <c r="M35" s="6">
        <v>2345788</v>
      </c>
      <c r="N35" s="6">
        <v>-1215186</v>
      </c>
      <c r="O35" s="6">
        <v>-7625885</v>
      </c>
      <c r="P35" s="6">
        <v>-1952016</v>
      </c>
      <c r="Q35" s="6">
        <v>-4060017</v>
      </c>
      <c r="R35" s="6">
        <v>-183574</v>
      </c>
      <c r="S35" s="6">
        <v>9863055</v>
      </c>
      <c r="T35" s="6">
        <v>-152867</v>
      </c>
      <c r="U35" s="6">
        <v>22007234</v>
      </c>
      <c r="V35" s="6">
        <v>20604024</v>
      </c>
      <c r="W35" s="6">
        <v>7999854</v>
      </c>
      <c r="X35" s="6">
        <v>-9028232</v>
      </c>
      <c r="Y35" s="6">
        <v>-2575813</v>
      </c>
      <c r="Z35" s="6">
        <v>6438333</v>
      </c>
      <c r="AA35" s="6">
        <v>7168575</v>
      </c>
      <c r="AB35" s="6">
        <v>12754699</v>
      </c>
      <c r="AC35" s="6">
        <v>3894755</v>
      </c>
      <c r="AD35" s="6">
        <v>2771039</v>
      </c>
      <c r="AE35" s="6">
        <f>+'Cash Flow(Y)'!J35</f>
        <v>12949185</v>
      </c>
    </row>
    <row r="36" spans="1:31" ht="15" customHeight="1" x14ac:dyDescent="0.15">
      <c r="A36" s="7" t="s">
        <v>23</v>
      </c>
      <c r="B36" s="7" t="s">
        <v>24</v>
      </c>
      <c r="C36" s="8" t="s">
        <v>192</v>
      </c>
      <c r="D36" s="9">
        <v>-22110403</v>
      </c>
      <c r="E36" s="9">
        <v>15706618</v>
      </c>
      <c r="F36" s="9">
        <v>-32027492</v>
      </c>
      <c r="G36" s="9">
        <v>25429238</v>
      </c>
      <c r="H36" s="9">
        <v>45730771</v>
      </c>
      <c r="I36" s="9">
        <v>-1688546</v>
      </c>
      <c r="J36" s="9">
        <v>44081982</v>
      </c>
      <c r="K36" s="9">
        <v>113463096</v>
      </c>
      <c r="L36" s="9">
        <v>-42477978</v>
      </c>
      <c r="M36" s="9">
        <v>84187999</v>
      </c>
      <c r="N36" s="9">
        <v>292917494</v>
      </c>
      <c r="O36" s="9">
        <v>369848060</v>
      </c>
      <c r="P36" s="9">
        <v>-31215721</v>
      </c>
      <c r="Q36" s="9">
        <v>-47485347</v>
      </c>
      <c r="R36" s="9">
        <v>-86808986</v>
      </c>
      <c r="S36" s="9">
        <v>-208124670</v>
      </c>
      <c r="T36" s="9">
        <v>-169468284</v>
      </c>
      <c r="U36" s="9">
        <v>-130735144</v>
      </c>
      <c r="V36" s="9">
        <v>-204184479</v>
      </c>
      <c r="W36" s="9">
        <v>-133360586</v>
      </c>
      <c r="X36" s="9">
        <v>-18811207</v>
      </c>
      <c r="Y36" s="9">
        <v>-28448207</v>
      </c>
      <c r="Z36" s="9">
        <v>-56018888</v>
      </c>
      <c r="AA36" s="9">
        <v>-36705486</v>
      </c>
      <c r="AB36" s="9">
        <v>10475505</v>
      </c>
      <c r="AC36" s="9">
        <v>-80056845</v>
      </c>
      <c r="AD36" s="9">
        <v>-70166778</v>
      </c>
      <c r="AE36" s="9">
        <f>+'Cash Flow(Y)'!J36</f>
        <v>-15433917</v>
      </c>
    </row>
    <row r="37" spans="1:31" ht="15" customHeight="1" x14ac:dyDescent="0.15">
      <c r="A37" s="7" t="s">
        <v>23</v>
      </c>
      <c r="B37" s="7" t="s">
        <v>24</v>
      </c>
      <c r="C37" s="8" t="s">
        <v>193</v>
      </c>
      <c r="D37" s="9">
        <v>145643160</v>
      </c>
      <c r="E37" s="9">
        <v>145643161</v>
      </c>
      <c r="F37" s="9">
        <v>145643160</v>
      </c>
      <c r="G37" s="9">
        <v>151821227</v>
      </c>
      <c r="H37" s="9">
        <v>171072396</v>
      </c>
      <c r="I37" s="9">
        <v>171072399</v>
      </c>
      <c r="J37" s="9">
        <v>177250463</v>
      </c>
      <c r="K37" s="9">
        <v>177250465</v>
      </c>
      <c r="L37" s="9">
        <v>290705404</v>
      </c>
      <c r="M37" s="9">
        <v>290705404</v>
      </c>
      <c r="N37" s="9">
        <v>290705404</v>
      </c>
      <c r="O37" s="9">
        <v>295774982</v>
      </c>
      <c r="P37" s="9">
        <v>659437654</v>
      </c>
      <c r="Q37" s="9">
        <v>659437654</v>
      </c>
      <c r="R37" s="9">
        <v>659437654</v>
      </c>
      <c r="S37" s="9">
        <v>665623042</v>
      </c>
      <c r="T37" s="9">
        <v>457498370</v>
      </c>
      <c r="U37" s="9">
        <v>457498370</v>
      </c>
      <c r="V37" s="9">
        <v>457498372</v>
      </c>
      <c r="W37" s="9">
        <v>457498373</v>
      </c>
      <c r="X37" s="9">
        <v>324137789</v>
      </c>
      <c r="Y37" s="9">
        <v>324137789</v>
      </c>
      <c r="Z37" s="9">
        <v>324137788</v>
      </c>
      <c r="AA37" s="9">
        <v>324137787</v>
      </c>
      <c r="AB37" s="9">
        <v>287432302</v>
      </c>
      <c r="AC37" s="9">
        <v>287432302</v>
      </c>
      <c r="AD37" s="9">
        <v>287432301</v>
      </c>
      <c r="AE37" s="9">
        <f>+'Cash Flow(Y)'!J37</f>
        <v>287432301</v>
      </c>
    </row>
    <row r="38" spans="1:31" ht="15" customHeight="1" x14ac:dyDescent="0.15">
      <c r="A38" s="4" t="s">
        <v>23</v>
      </c>
      <c r="B38" s="4" t="s">
        <v>24</v>
      </c>
      <c r="C38" s="5" t="s">
        <v>194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6">
        <v>-8157</v>
      </c>
      <c r="K38" s="6">
        <v>-8157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1">
        <v>0</v>
      </c>
      <c r="Z38" s="11">
        <v>0</v>
      </c>
      <c r="AA38" s="11">
        <v>0</v>
      </c>
      <c r="AB38" s="11">
        <v>0</v>
      </c>
      <c r="AC38" s="11">
        <v>0</v>
      </c>
      <c r="AD38" s="11">
        <v>0</v>
      </c>
      <c r="AE38" s="11">
        <f>+'Cash Flow(Y)'!J38</f>
        <v>0</v>
      </c>
    </row>
    <row r="39" spans="1:31" ht="15" customHeight="1" x14ac:dyDescent="0.15">
      <c r="A39" s="7" t="s">
        <v>23</v>
      </c>
      <c r="B39" s="7" t="s">
        <v>24</v>
      </c>
      <c r="C39" s="8" t="s">
        <v>195</v>
      </c>
      <c r="D39" s="9">
        <v>123532757</v>
      </c>
      <c r="E39" s="9">
        <v>161349779</v>
      </c>
      <c r="F39" s="9">
        <v>113615668</v>
      </c>
      <c r="G39" s="9">
        <v>177250465</v>
      </c>
      <c r="H39" s="9">
        <v>216803167</v>
      </c>
      <c r="I39" s="9">
        <v>169383853</v>
      </c>
      <c r="J39" s="9">
        <v>221324288</v>
      </c>
      <c r="K39" s="9">
        <v>290705404</v>
      </c>
      <c r="L39" s="9">
        <v>248227426</v>
      </c>
      <c r="M39" s="9">
        <v>374893403</v>
      </c>
      <c r="N39" s="9">
        <v>583622898</v>
      </c>
      <c r="O39" s="9">
        <v>665623042</v>
      </c>
      <c r="P39" s="9">
        <v>628221933</v>
      </c>
      <c r="Q39" s="9">
        <v>611952307</v>
      </c>
      <c r="R39" s="9">
        <v>572628668</v>
      </c>
      <c r="S39" s="9">
        <v>457498372</v>
      </c>
      <c r="T39" s="9">
        <v>288030086</v>
      </c>
      <c r="U39" s="9">
        <v>326763226</v>
      </c>
      <c r="V39" s="9">
        <v>253313893</v>
      </c>
      <c r="W39" s="9">
        <v>324137787</v>
      </c>
      <c r="X39" s="9">
        <v>305326582</v>
      </c>
      <c r="Y39" s="9">
        <v>295689582</v>
      </c>
      <c r="Z39" s="9">
        <v>268118900</v>
      </c>
      <c r="AA39" s="9">
        <v>287432301</v>
      </c>
      <c r="AB39" s="9">
        <v>297907807</v>
      </c>
      <c r="AC39" s="9">
        <v>207375457</v>
      </c>
      <c r="AD39" s="9">
        <v>217265523</v>
      </c>
      <c r="AE39" s="9">
        <f>+'Cash Flow(Y)'!J39</f>
        <v>271998384</v>
      </c>
    </row>
    <row r="40" spans="1:31" ht="15" customHeight="1" x14ac:dyDescent="0.15">
      <c r="A40" s="13"/>
      <c r="B40" s="13"/>
      <c r="C40" s="14"/>
      <c r="D40" s="13" t="s">
        <v>54</v>
      </c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</row>
    <row r="41" spans="1:31" ht="15" customHeight="1" x14ac:dyDescent="0.15">
      <c r="A41" s="13"/>
      <c r="B41" s="13"/>
      <c r="C41" s="14"/>
      <c r="D41" s="13" t="s">
        <v>54</v>
      </c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</row>
    <row r="42" spans="1:31" ht="15" customHeight="1" x14ac:dyDescent="0.15">
      <c r="A42" s="13"/>
      <c r="B42" s="13"/>
      <c r="C42" s="14"/>
      <c r="D42" s="13" t="s">
        <v>54</v>
      </c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</row>
    <row r="43" spans="1:31" ht="15" customHeight="1" x14ac:dyDescent="0.15">
      <c r="A43" s="13"/>
      <c r="B43" s="13"/>
      <c r="C43" s="14"/>
      <c r="D43" s="13" t="s">
        <v>54</v>
      </c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</row>
    <row r="44" spans="1:31" ht="15" customHeight="1" x14ac:dyDescent="0.15">
      <c r="A44" s="13"/>
      <c r="B44" s="13"/>
      <c r="C44" s="14"/>
      <c r="D44" s="13" t="s">
        <v>54</v>
      </c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</row>
    <row r="45" spans="1:31" ht="15" customHeight="1" x14ac:dyDescent="0.15">
      <c r="A45" s="13"/>
      <c r="B45" s="13"/>
      <c r="C45" s="14"/>
      <c r="D45" s="13" t="s">
        <v>54</v>
      </c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</row>
    <row r="46" spans="1:31" ht="15" customHeight="1" x14ac:dyDescent="0.15">
      <c r="A46" s="13"/>
      <c r="B46" s="13"/>
      <c r="C46" s="14"/>
      <c r="D46" s="13" t="s">
        <v>54</v>
      </c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</row>
    <row r="47" spans="1:31" ht="15" customHeight="1" x14ac:dyDescent="0.15">
      <c r="A47" s="13"/>
      <c r="B47" s="13"/>
      <c r="C47" s="14"/>
      <c r="D47" s="13" t="s">
        <v>54</v>
      </c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</row>
    <row r="48" spans="1:31" ht="15" customHeight="1" x14ac:dyDescent="0.15">
      <c r="A48" s="13"/>
      <c r="B48" s="13"/>
      <c r="C48" s="14"/>
      <c r="D48" s="13" t="s">
        <v>54</v>
      </c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</row>
    <row r="49" spans="1:31" ht="15" customHeight="1" x14ac:dyDescent="0.15">
      <c r="A49" s="13"/>
      <c r="B49" s="13"/>
      <c r="C49" s="14"/>
      <c r="D49" s="13" t="s">
        <v>54</v>
      </c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</row>
    <row r="50" spans="1:31" ht="15" customHeight="1" x14ac:dyDescent="0.15">
      <c r="A50" s="13"/>
      <c r="B50" s="13"/>
      <c r="C50" s="14"/>
      <c r="D50" s="13" t="s">
        <v>54</v>
      </c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</row>
    <row r="51" spans="1:31" ht="15" customHeight="1" x14ac:dyDescent="0.15">
      <c r="A51" s="13"/>
      <c r="B51" s="13"/>
      <c r="C51" s="14"/>
      <c r="D51" s="13" t="s">
        <v>54</v>
      </c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</row>
    <row r="52" spans="1:31" ht="15" customHeight="1" x14ac:dyDescent="0.15">
      <c r="A52" s="13"/>
      <c r="B52" s="13"/>
      <c r="C52" s="14"/>
      <c r="D52" s="13" t="s">
        <v>54</v>
      </c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</row>
    <row r="53" spans="1:31" ht="15" customHeight="1" x14ac:dyDescent="0.15">
      <c r="A53" s="13"/>
      <c r="B53" s="13"/>
      <c r="C53" s="14"/>
      <c r="D53" s="13" t="s">
        <v>54</v>
      </c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</row>
    <row r="54" spans="1:31" ht="15" customHeight="1" x14ac:dyDescent="0.15">
      <c r="A54" s="13"/>
      <c r="B54" s="13"/>
      <c r="C54" s="14"/>
      <c r="D54" s="13" t="s">
        <v>54</v>
      </c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005B9-DEEC-84EE-5A52-2F08B210B45E}">
  <sheetPr>
    <tabColor rgb="FF92D050"/>
  </sheetPr>
  <dimension ref="A1:J54"/>
  <sheetViews>
    <sheetView workbookViewId="0">
      <pane xSplit="3" ySplit="3" topLeftCell="I30" activePane="bottomRight" state="frozen"/>
      <selection pane="topRight" activeCell="D1" sqref="D1"/>
      <selection pane="bottomLeft" activeCell="A4" sqref="A4"/>
      <selection pane="bottomRight" activeCell="J1" sqref="J1:J3"/>
    </sheetView>
  </sheetViews>
  <sheetFormatPr baseColWidth="10" defaultColWidth="10.28515625" defaultRowHeight="15" customHeight="1" outlineLevelCol="1" x14ac:dyDescent="0.25"/>
  <cols>
    <col min="1" max="2" width="25" hidden="1" customWidth="1" outlineLevel="1"/>
    <col min="3" max="3" width="66.7109375" style="15" customWidth="1" collapsed="1"/>
    <col min="4" max="10" width="25" customWidth="1"/>
  </cols>
  <sheetData>
    <row r="1" spans="1:10" ht="15" customHeight="1" x14ac:dyDescent="0.25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283</v>
      </c>
    </row>
    <row r="2" spans="1:10" ht="15" customHeight="1" x14ac:dyDescent="0.25">
      <c r="A2" s="2"/>
      <c r="B2" s="2"/>
      <c r="C2" s="3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284</v>
      </c>
    </row>
    <row r="3" spans="1:10" ht="15" customHeight="1" x14ac:dyDescent="0.25">
      <c r="A3" s="2"/>
      <c r="B3" s="2"/>
      <c r="C3" s="3" t="s">
        <v>16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21</v>
      </c>
      <c r="I3" s="2" t="s">
        <v>22</v>
      </c>
      <c r="J3" s="2" t="s">
        <v>285</v>
      </c>
    </row>
    <row r="4" spans="1:10" ht="15" customHeight="1" x14ac:dyDescent="0.15">
      <c r="A4" s="7"/>
      <c r="B4" s="7"/>
      <c r="C4" s="8" t="s">
        <v>162</v>
      </c>
      <c r="D4" s="16" t="s">
        <v>54</v>
      </c>
      <c r="E4" s="16"/>
      <c r="F4" s="16"/>
      <c r="G4" s="16"/>
      <c r="H4" s="16"/>
      <c r="I4" s="16"/>
      <c r="J4" s="16"/>
    </row>
    <row r="5" spans="1:10" ht="15" customHeight="1" x14ac:dyDescent="0.15">
      <c r="A5" s="7"/>
      <c r="B5" s="7"/>
      <c r="C5" s="8" t="s">
        <v>163</v>
      </c>
      <c r="D5" s="16" t="s">
        <v>54</v>
      </c>
      <c r="E5" s="16"/>
      <c r="F5" s="16"/>
      <c r="G5" s="16"/>
      <c r="H5" s="16"/>
      <c r="I5" s="16"/>
      <c r="J5" s="16"/>
    </row>
    <row r="6" spans="1:10" ht="15" customHeight="1" x14ac:dyDescent="0.15">
      <c r="A6" s="4" t="s">
        <v>23</v>
      </c>
      <c r="B6" s="4" t="s">
        <v>24</v>
      </c>
      <c r="C6" s="5" t="s">
        <v>164</v>
      </c>
      <c r="D6" s="6">
        <v>3010892682</v>
      </c>
      <c r="E6" s="6">
        <v>3379204780</v>
      </c>
      <c r="F6" s="6">
        <v>2479138048</v>
      </c>
      <c r="G6" s="6">
        <v>2699463932</v>
      </c>
      <c r="H6" s="6">
        <v>2536269981</v>
      </c>
      <c r="I6" s="6">
        <f>+'[1]Flujo Directo'!E13</f>
        <v>2468713330</v>
      </c>
      <c r="J6" s="6">
        <f>+'[1]Flujo Directo'!C13</f>
        <v>2675969812</v>
      </c>
    </row>
    <row r="7" spans="1:10" ht="15" customHeight="1" x14ac:dyDescent="0.15">
      <c r="A7" s="7"/>
      <c r="B7" s="7"/>
      <c r="C7" s="8" t="s">
        <v>165</v>
      </c>
      <c r="D7" s="16" t="s">
        <v>54</v>
      </c>
      <c r="E7" s="16"/>
      <c r="F7" s="16"/>
      <c r="G7" s="16"/>
      <c r="H7" s="16"/>
      <c r="I7" s="16"/>
      <c r="J7" s="16"/>
    </row>
    <row r="8" spans="1:10" ht="15" customHeight="1" x14ac:dyDescent="0.15">
      <c r="A8" s="4" t="s">
        <v>23</v>
      </c>
      <c r="B8" s="4" t="s">
        <v>24</v>
      </c>
      <c r="C8" s="17" t="s">
        <v>166</v>
      </c>
      <c r="D8" s="6">
        <v>-2584311241</v>
      </c>
      <c r="E8" s="6">
        <v>-2858985685</v>
      </c>
      <c r="F8" s="6">
        <v>-1912132869</v>
      </c>
      <c r="G8" s="6">
        <v>-2378302828</v>
      </c>
      <c r="H8" s="6">
        <v>-2223244434</v>
      </c>
      <c r="I8" s="6">
        <f>+'[1]Flujo Directo'!E19</f>
        <v>-2101701462</v>
      </c>
      <c r="J8" s="6">
        <f>+'[1]Flujo Directo'!C19</f>
        <v>-2358480207</v>
      </c>
    </row>
    <row r="9" spans="1:10" ht="15" customHeight="1" x14ac:dyDescent="0.15">
      <c r="A9" s="4" t="s">
        <v>23</v>
      </c>
      <c r="B9" s="4" t="s">
        <v>24</v>
      </c>
      <c r="C9" s="17" t="s">
        <v>167</v>
      </c>
      <c r="D9" s="6">
        <v>-244912740</v>
      </c>
      <c r="E9" s="6">
        <v>-264320786</v>
      </c>
      <c r="F9" s="6">
        <v>-224369547</v>
      </c>
      <c r="G9" s="6">
        <v>-242940528</v>
      </c>
      <c r="H9" s="6">
        <v>-268098597</v>
      </c>
      <c r="I9" s="6">
        <f>+'[1]Flujo Directo'!E21</f>
        <v>-276681367</v>
      </c>
      <c r="J9" s="6">
        <f>+'[1]Flujo Directo'!C21</f>
        <v>-261619833</v>
      </c>
    </row>
    <row r="10" spans="1:10" ht="15" customHeight="1" x14ac:dyDescent="0.15">
      <c r="A10" s="4" t="s">
        <v>23</v>
      </c>
      <c r="B10" s="4" t="s">
        <v>24</v>
      </c>
      <c r="C10" s="5" t="s">
        <v>168</v>
      </c>
      <c r="D10" s="6">
        <v>-35802040</v>
      </c>
      <c r="E10" s="6">
        <v>-56571409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</row>
    <row r="11" spans="1:10" ht="15" customHeight="1" x14ac:dyDescent="0.15">
      <c r="A11" s="4" t="s">
        <v>23</v>
      </c>
      <c r="B11" s="4" t="s">
        <v>24</v>
      </c>
      <c r="C11" s="5" t="s">
        <v>169</v>
      </c>
      <c r="D11" s="6">
        <v>2196214</v>
      </c>
      <c r="E11" s="6">
        <v>2232263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</row>
    <row r="12" spans="1:10" ht="15" customHeight="1" x14ac:dyDescent="0.15">
      <c r="A12" s="4" t="s">
        <v>23</v>
      </c>
      <c r="B12" s="4" t="s">
        <v>24</v>
      </c>
      <c r="C12" s="5" t="s">
        <v>170</v>
      </c>
      <c r="D12" s="6">
        <v>-56175302</v>
      </c>
      <c r="E12" s="6">
        <v>-61998661</v>
      </c>
      <c r="F12" s="6">
        <v>4546656</v>
      </c>
      <c r="G12" s="6">
        <v>-24516559</v>
      </c>
      <c r="H12" s="6">
        <v>-50577052</v>
      </c>
      <c r="I12" s="6">
        <f>+'[1]Flujo Directo'!E27</f>
        <v>-20756167</v>
      </c>
      <c r="J12" s="6">
        <f>+'[1]Flujo Directo'!C27</f>
        <v>-16209831</v>
      </c>
    </row>
    <row r="13" spans="1:10" ht="15" customHeight="1" x14ac:dyDescent="0.15">
      <c r="A13" s="7" t="s">
        <v>23</v>
      </c>
      <c r="B13" s="7" t="s">
        <v>24</v>
      </c>
      <c r="C13" s="8" t="s">
        <v>171</v>
      </c>
      <c r="D13" s="9">
        <v>91887573</v>
      </c>
      <c r="E13" s="9">
        <v>139560502</v>
      </c>
      <c r="F13" s="9">
        <v>347182288</v>
      </c>
      <c r="G13" s="9">
        <v>53704017</v>
      </c>
      <c r="H13" s="9">
        <v>-5650102</v>
      </c>
      <c r="I13" s="9">
        <f>+I6+I8+I9+I12</f>
        <v>69574334</v>
      </c>
      <c r="J13" s="9">
        <f>+J6+J8+J9+J12</f>
        <v>39659941</v>
      </c>
    </row>
    <row r="14" spans="1:10" ht="15" customHeight="1" x14ac:dyDescent="0.15">
      <c r="A14" s="7"/>
      <c r="B14" s="7"/>
      <c r="C14" s="8" t="s">
        <v>172</v>
      </c>
      <c r="D14" s="16" t="s">
        <v>54</v>
      </c>
      <c r="E14" s="16"/>
      <c r="F14" s="16"/>
      <c r="G14" s="16"/>
      <c r="H14" s="16"/>
      <c r="I14" s="16"/>
      <c r="J14" s="16"/>
    </row>
    <row r="15" spans="1:10" ht="15" customHeight="1" x14ac:dyDescent="0.15">
      <c r="A15" s="4" t="s">
        <v>23</v>
      </c>
      <c r="B15" s="4" t="s">
        <v>24</v>
      </c>
      <c r="C15" s="5" t="s">
        <v>173</v>
      </c>
      <c r="D15" s="11">
        <v>0</v>
      </c>
      <c r="E15" s="6">
        <v>147166883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</row>
    <row r="16" spans="1:10" ht="15" customHeight="1" x14ac:dyDescent="0.15">
      <c r="A16" s="4" t="s">
        <v>23</v>
      </c>
      <c r="B16" s="4" t="s">
        <v>24</v>
      </c>
      <c r="C16" s="5" t="s">
        <v>174</v>
      </c>
      <c r="D16" s="6">
        <v>765863</v>
      </c>
      <c r="E16" s="6">
        <v>678</v>
      </c>
      <c r="F16" s="6">
        <v>5707</v>
      </c>
      <c r="G16" s="6">
        <v>7976</v>
      </c>
      <c r="H16" s="6">
        <v>14139</v>
      </c>
      <c r="I16" s="6">
        <f>+'[1]Flujo Directo'!E43</f>
        <v>40929</v>
      </c>
      <c r="J16" s="6">
        <f>+'[1]Flujo Directo'!C43</f>
        <v>63971</v>
      </c>
    </row>
    <row r="17" spans="1:10" ht="15" customHeight="1" x14ac:dyDescent="0.15">
      <c r="A17" s="4" t="s">
        <v>23</v>
      </c>
      <c r="B17" s="4" t="s">
        <v>24</v>
      </c>
      <c r="C17" s="5" t="s">
        <v>175</v>
      </c>
      <c r="D17" s="6">
        <v>-19750198</v>
      </c>
      <c r="E17" s="6">
        <v>-27003346</v>
      </c>
      <c r="F17" s="6">
        <v>-11349425</v>
      </c>
      <c r="G17" s="6">
        <v>-12172900</v>
      </c>
      <c r="H17" s="6">
        <v>-9532958</v>
      </c>
      <c r="I17" s="6">
        <f>+'[1]Flujo Directo'!E44</f>
        <v>-18506936</v>
      </c>
      <c r="J17" s="6">
        <f>+'[1]Flujo Directo'!C44</f>
        <v>-11608131</v>
      </c>
    </row>
    <row r="18" spans="1:10" ht="15" customHeight="1" x14ac:dyDescent="0.15">
      <c r="A18" s="4" t="s">
        <v>23</v>
      </c>
      <c r="B18" s="4" t="s">
        <v>24</v>
      </c>
      <c r="C18" s="5" t="s">
        <v>176</v>
      </c>
      <c r="D18" s="6">
        <v>-7543102</v>
      </c>
      <c r="E18" s="6">
        <v>-14236670</v>
      </c>
      <c r="F18" s="6">
        <v>-12918913</v>
      </c>
      <c r="G18" s="6">
        <v>-19295203</v>
      </c>
      <c r="H18" s="6">
        <v>-24265919</v>
      </c>
      <c r="I18" s="6">
        <f>+'[1]Flujo Directo'!E46</f>
        <v>-31485216</v>
      </c>
      <c r="J18" s="6">
        <f>+'[1]Flujo Directo'!C46</f>
        <v>-27439052</v>
      </c>
    </row>
    <row r="19" spans="1:10" ht="15" customHeight="1" x14ac:dyDescent="0.15">
      <c r="A19" s="4" t="s">
        <v>23</v>
      </c>
      <c r="B19" s="4" t="s">
        <v>24</v>
      </c>
      <c r="C19" s="5" t="s">
        <v>177</v>
      </c>
      <c r="D19" s="6">
        <v>-15921729</v>
      </c>
      <c r="E19" s="6">
        <v>-10210243</v>
      </c>
      <c r="F19" s="6">
        <v>-6645889</v>
      </c>
      <c r="G19" s="6">
        <v>-5030405</v>
      </c>
      <c r="H19" s="6">
        <v>-3326882</v>
      </c>
      <c r="I19" s="6">
        <f>+'[1]Flujo Directo'!E47</f>
        <v>-7847270</v>
      </c>
      <c r="J19" s="6">
        <f>+'[1]Flujo Directo'!C47</f>
        <v>-5885980</v>
      </c>
    </row>
    <row r="20" spans="1:10" ht="15" customHeight="1" x14ac:dyDescent="0.15">
      <c r="A20" s="4" t="s">
        <v>23</v>
      </c>
      <c r="B20" s="4" t="s">
        <v>24</v>
      </c>
      <c r="C20" s="5" t="s">
        <v>178</v>
      </c>
      <c r="D20" s="6">
        <v>34876597</v>
      </c>
      <c r="E20" s="6">
        <v>7447720</v>
      </c>
      <c r="F20" s="6">
        <v>1388392</v>
      </c>
      <c r="G20" s="11">
        <v>0</v>
      </c>
      <c r="H20" s="6">
        <v>460154</v>
      </c>
      <c r="I20" s="6">
        <f>+'[1]Flujo Directo'!E50</f>
        <v>0</v>
      </c>
      <c r="J20" s="6">
        <f>+'[1]Flujo Directo'!C50</f>
        <v>14273987</v>
      </c>
    </row>
    <row r="21" spans="1:10" ht="15" customHeight="1" x14ac:dyDescent="0.15">
      <c r="A21" s="4" t="s">
        <v>23</v>
      </c>
      <c r="B21" s="4" t="s">
        <v>24</v>
      </c>
      <c r="C21" s="5" t="s">
        <v>169</v>
      </c>
      <c r="D21" s="11">
        <v>0</v>
      </c>
      <c r="E21" s="11">
        <v>0</v>
      </c>
      <c r="F21" s="6">
        <v>2547692</v>
      </c>
      <c r="G21" s="6">
        <v>2660361</v>
      </c>
      <c r="H21" s="6">
        <v>2657470</v>
      </c>
      <c r="I21" s="6">
        <f>+'[1]Flujo Directo'!E51</f>
        <v>9836318</v>
      </c>
      <c r="J21" s="6">
        <f>+'[1]Flujo Directo'!C51</f>
        <v>7681003</v>
      </c>
    </row>
    <row r="22" spans="1:10" ht="15" customHeight="1" x14ac:dyDescent="0.15">
      <c r="A22" s="4" t="s">
        <v>23</v>
      </c>
      <c r="B22" s="4" t="s">
        <v>24</v>
      </c>
      <c r="C22" s="5" t="s">
        <v>179</v>
      </c>
      <c r="D22" s="6">
        <v>6146154</v>
      </c>
      <c r="E22" s="11">
        <v>0</v>
      </c>
      <c r="F22" s="6">
        <v>6463680</v>
      </c>
      <c r="G22" s="11">
        <v>0</v>
      </c>
      <c r="H22" s="11">
        <v>0</v>
      </c>
      <c r="I22" s="6">
        <f>+'[1]Flujo Directo'!E53</f>
        <v>113254609</v>
      </c>
      <c r="J22" s="6">
        <f>+'[1]Flujo Directo'!C53</f>
        <v>18000000</v>
      </c>
    </row>
    <row r="23" spans="1:10" ht="15" customHeight="1" x14ac:dyDescent="0.15">
      <c r="A23" s="4" t="s">
        <v>23</v>
      </c>
      <c r="B23" s="4" t="s">
        <v>24</v>
      </c>
      <c r="C23" s="5" t="s">
        <v>180</v>
      </c>
      <c r="D23" s="6">
        <v>-1426415</v>
      </c>
      <c r="E23" s="6">
        <v>103165022</v>
      </c>
      <c r="F23" s="6">
        <v>-20508756</v>
      </c>
      <c r="G23" s="6">
        <v>-33830171</v>
      </c>
      <c r="H23" s="6">
        <v>-33993996</v>
      </c>
      <c r="I23" s="6">
        <f>+SUM(I15:I22)</f>
        <v>65292434</v>
      </c>
      <c r="J23" s="6">
        <f>+SUM(J15:J22)</f>
        <v>-4914202</v>
      </c>
    </row>
    <row r="24" spans="1:10" ht="15" customHeight="1" x14ac:dyDescent="0.15">
      <c r="A24" s="7"/>
      <c r="B24" s="7"/>
      <c r="C24" s="8" t="s">
        <v>181</v>
      </c>
      <c r="D24" s="16" t="s">
        <v>54</v>
      </c>
      <c r="E24" s="16"/>
      <c r="F24" s="16"/>
      <c r="G24" s="16"/>
      <c r="H24" s="16"/>
      <c r="I24" s="16"/>
      <c r="J24" s="16"/>
    </row>
    <row r="25" spans="1:10" ht="15" customHeight="1" x14ac:dyDescent="0.15">
      <c r="A25" s="4" t="s">
        <v>23</v>
      </c>
      <c r="B25" s="4" t="s">
        <v>24</v>
      </c>
      <c r="C25" s="5" t="s">
        <v>182</v>
      </c>
      <c r="D25" s="6">
        <v>50694312</v>
      </c>
      <c r="E25" s="11">
        <v>0</v>
      </c>
      <c r="F25" s="6">
        <v>3356185</v>
      </c>
      <c r="G25" s="6">
        <v>61214263</v>
      </c>
      <c r="H25" s="6">
        <v>32621930</v>
      </c>
      <c r="I25" s="30">
        <f>+'[1]Flujo Directo'!E64</f>
        <v>0</v>
      </c>
      <c r="J25" s="30">
        <f>+'[1]Flujo Directo'!C64</f>
        <v>105816000</v>
      </c>
    </row>
    <row r="26" spans="1:10" ht="15" customHeight="1" x14ac:dyDescent="0.15">
      <c r="A26" s="4" t="s">
        <v>23</v>
      </c>
      <c r="B26" s="4" t="s">
        <v>24</v>
      </c>
      <c r="C26" s="5" t="s">
        <v>183</v>
      </c>
      <c r="D26" s="6">
        <v>230907532</v>
      </c>
      <c r="E26" s="6">
        <v>202248217</v>
      </c>
      <c r="F26" s="6">
        <v>191715606</v>
      </c>
      <c r="G26" s="6">
        <v>87730860</v>
      </c>
      <c r="H26" s="6">
        <v>104335555</v>
      </c>
      <c r="I26" s="30">
        <f>+'[1]Flujo Directo'!E65</f>
        <v>149009903</v>
      </c>
      <c r="J26" s="30">
        <f>+'[1]Flujo Directo'!C65</f>
        <v>225061762</v>
      </c>
    </row>
    <row r="27" spans="1:10" ht="15" customHeight="1" x14ac:dyDescent="0.15">
      <c r="A27" s="7" t="s">
        <v>23</v>
      </c>
      <c r="B27" s="7" t="s">
        <v>24</v>
      </c>
      <c r="C27" s="8" t="s">
        <v>184</v>
      </c>
      <c r="D27" s="9">
        <v>281601844</v>
      </c>
      <c r="E27" s="9">
        <v>202248217</v>
      </c>
      <c r="F27" s="9">
        <v>195071791</v>
      </c>
      <c r="G27" s="9">
        <v>148945123</v>
      </c>
      <c r="H27" s="9">
        <v>136957485</v>
      </c>
      <c r="I27" s="9">
        <f>+I25+I26</f>
        <v>149009903</v>
      </c>
      <c r="J27" s="9">
        <f>+J25+J26</f>
        <v>330877762</v>
      </c>
    </row>
    <row r="28" spans="1:10" ht="15" customHeight="1" x14ac:dyDescent="0.15">
      <c r="A28" s="4" t="s">
        <v>23</v>
      </c>
      <c r="B28" s="4" t="s">
        <v>24</v>
      </c>
      <c r="C28" s="5" t="s">
        <v>185</v>
      </c>
      <c r="D28" s="6">
        <v>-302378034</v>
      </c>
      <c r="E28" s="6">
        <v>-276375438</v>
      </c>
      <c r="F28" s="6">
        <v>-54227954</v>
      </c>
      <c r="G28" s="6">
        <v>-271326802</v>
      </c>
      <c r="H28" s="6">
        <v>-131286316</v>
      </c>
      <c r="I28" s="6">
        <f>+'[1]Flujo Directo'!E70</f>
        <v>-184542893</v>
      </c>
      <c r="J28" s="6">
        <f>+'[1]Flujo Directo'!C70</f>
        <v>-251351531</v>
      </c>
    </row>
    <row r="29" spans="1:10" ht="15" customHeight="1" x14ac:dyDescent="0.15">
      <c r="A29" s="4" t="s">
        <v>23</v>
      </c>
      <c r="B29" s="4" t="s">
        <v>24</v>
      </c>
      <c r="C29" s="5" t="s">
        <v>186</v>
      </c>
      <c r="D29" s="6">
        <v>-23762824</v>
      </c>
      <c r="E29" s="6">
        <v>-36749938</v>
      </c>
      <c r="F29" s="6">
        <v>-31988365</v>
      </c>
      <c r="G29" s="6">
        <v>-43682238</v>
      </c>
      <c r="H29" s="6">
        <v>-56985918</v>
      </c>
      <c r="I29" s="6">
        <f>+'[1]Flujo Directo'!E71</f>
        <v>-58653595</v>
      </c>
      <c r="J29" s="6">
        <f>+'[1]Flujo Directo'!C71</f>
        <v>-87002106</v>
      </c>
    </row>
    <row r="30" spans="1:10" ht="15" customHeight="1" x14ac:dyDescent="0.15">
      <c r="A30" s="4" t="s">
        <v>23</v>
      </c>
      <c r="B30" s="4" t="s">
        <v>24</v>
      </c>
      <c r="C30" s="5" t="s">
        <v>187</v>
      </c>
      <c r="D30" s="6">
        <v>-23546029</v>
      </c>
      <c r="E30" s="6">
        <v>-22524311</v>
      </c>
      <c r="F30" s="6">
        <v>-21981213</v>
      </c>
      <c r="G30" s="6">
        <v>-27104732</v>
      </c>
      <c r="H30" s="6">
        <v>-10607945</v>
      </c>
      <c r="I30" s="6">
        <f>+'[1]Flujo Directo'!E72</f>
        <v>0</v>
      </c>
      <c r="J30" s="6">
        <f>+'[1]Flujo Directo'!C72</f>
        <v>0</v>
      </c>
    </row>
    <row r="31" spans="1:10" ht="15" customHeight="1" x14ac:dyDescent="0.15">
      <c r="A31" s="4" t="s">
        <v>23</v>
      </c>
      <c r="B31" s="4" t="s">
        <v>24</v>
      </c>
      <c r="C31" s="5" t="s">
        <v>168</v>
      </c>
      <c r="D31" s="11">
        <v>0</v>
      </c>
      <c r="E31" s="11">
        <v>0</v>
      </c>
      <c r="F31" s="6">
        <v>-36073846</v>
      </c>
      <c r="G31" s="6">
        <v>-44692922</v>
      </c>
      <c r="H31" s="6">
        <v>-39793648</v>
      </c>
      <c r="I31" s="6">
        <f>+'[1]Flujo Directo'!E75</f>
        <v>-45832722</v>
      </c>
      <c r="J31" s="6">
        <f>+'[1]Flujo Directo'!C75</f>
        <v>-55652966</v>
      </c>
    </row>
    <row r="32" spans="1:10" ht="15" customHeight="1" x14ac:dyDescent="0.15">
      <c r="A32" s="4" t="s">
        <v>23</v>
      </c>
      <c r="B32" s="4" t="s">
        <v>24</v>
      </c>
      <c r="C32" s="5" t="s">
        <v>188</v>
      </c>
      <c r="D32" s="6">
        <v>-68085043</v>
      </c>
      <c r="E32" s="6">
        <v>-133401470</v>
      </c>
      <c r="F32" s="6">
        <v>50800413</v>
      </c>
      <c r="G32" s="6">
        <v>-237861571</v>
      </c>
      <c r="H32" s="6">
        <v>-101716342</v>
      </c>
      <c r="I32" s="6">
        <f>+'[1]Flujo Directo'!E79</f>
        <v>-178740829</v>
      </c>
      <c r="J32" s="6">
        <f>+'[1]Flujo Directo'!C79</f>
        <v>-63128841</v>
      </c>
    </row>
    <row r="33" spans="1:10" ht="15" customHeight="1" x14ac:dyDescent="0.15">
      <c r="A33" s="7" t="s">
        <v>23</v>
      </c>
      <c r="B33" s="7" t="s">
        <v>24</v>
      </c>
      <c r="C33" s="8" t="s">
        <v>189</v>
      </c>
      <c r="D33" s="9">
        <v>22376115</v>
      </c>
      <c r="E33" s="9">
        <v>109324054</v>
      </c>
      <c r="F33" s="9">
        <v>377473945</v>
      </c>
      <c r="G33" s="9">
        <v>-217987725</v>
      </c>
      <c r="H33" s="9">
        <v>-141360440</v>
      </c>
      <c r="I33" s="9">
        <f>+'[1]Flujo Directo'!E82</f>
        <v>-43874061</v>
      </c>
      <c r="J33" s="9">
        <f>+'[1]Flujo Directo'!C82</f>
        <v>-28383102</v>
      </c>
    </row>
    <row r="34" spans="1:10" ht="15" customHeight="1" x14ac:dyDescent="0.15">
      <c r="A34" s="7"/>
      <c r="B34" s="7"/>
      <c r="C34" s="8" t="s">
        <v>190</v>
      </c>
      <c r="D34" s="16" t="s">
        <v>54</v>
      </c>
      <c r="E34" s="16"/>
      <c r="F34" s="16"/>
      <c r="G34" s="16"/>
      <c r="H34" s="16"/>
      <c r="I34" s="16"/>
      <c r="J34" s="16"/>
    </row>
    <row r="35" spans="1:10" ht="15" customHeight="1" x14ac:dyDescent="0.15">
      <c r="A35" s="4" t="s">
        <v>23</v>
      </c>
      <c r="B35" s="4" t="s">
        <v>24</v>
      </c>
      <c r="C35" s="17" t="s">
        <v>191</v>
      </c>
      <c r="D35" s="6">
        <v>3053123</v>
      </c>
      <c r="E35" s="6">
        <v>4139042</v>
      </c>
      <c r="F35" s="6">
        <v>-7625885</v>
      </c>
      <c r="G35" s="6">
        <v>9863055</v>
      </c>
      <c r="H35" s="6">
        <v>7999854</v>
      </c>
      <c r="I35" s="6">
        <f>+'[1]Flujo Directo'!E85</f>
        <v>7168575</v>
      </c>
      <c r="J35" s="6">
        <f>+'[1]Flujo Directo'!C85</f>
        <v>12949185</v>
      </c>
    </row>
    <row r="36" spans="1:10" ht="15" customHeight="1" x14ac:dyDescent="0.15">
      <c r="A36" s="7" t="s">
        <v>23</v>
      </c>
      <c r="B36" s="7" t="s">
        <v>24</v>
      </c>
      <c r="C36" s="8" t="s">
        <v>192</v>
      </c>
      <c r="D36" s="9">
        <v>25429238</v>
      </c>
      <c r="E36" s="9">
        <v>113463096</v>
      </c>
      <c r="F36" s="9">
        <v>369848060</v>
      </c>
      <c r="G36" s="9">
        <v>-208124670</v>
      </c>
      <c r="H36" s="9">
        <v>-133360586</v>
      </c>
      <c r="I36" s="9">
        <f>+'[1]Flujo Directo'!E87</f>
        <v>-36705486</v>
      </c>
      <c r="J36" s="9">
        <f>+'[1]Flujo Directo'!C87</f>
        <v>-15433917</v>
      </c>
    </row>
    <row r="37" spans="1:10" ht="15" customHeight="1" x14ac:dyDescent="0.15">
      <c r="A37" s="7" t="s">
        <v>23</v>
      </c>
      <c r="B37" s="7" t="s">
        <v>24</v>
      </c>
      <c r="C37" s="8" t="s">
        <v>193</v>
      </c>
      <c r="D37" s="9">
        <v>151821227</v>
      </c>
      <c r="E37" s="9">
        <v>177250465</v>
      </c>
      <c r="F37" s="9">
        <v>295774982</v>
      </c>
      <c r="G37" s="9">
        <v>665623042</v>
      </c>
      <c r="H37" s="9">
        <v>457498373</v>
      </c>
      <c r="I37" s="9">
        <f>+'[1]Flujo Directo'!E89</f>
        <v>324137787</v>
      </c>
      <c r="J37" s="9">
        <f>+'[1]Flujo Directo'!C89</f>
        <v>287432301</v>
      </c>
    </row>
    <row r="38" spans="1:10" ht="15" customHeight="1" x14ac:dyDescent="0.15">
      <c r="A38" s="4" t="s">
        <v>23</v>
      </c>
      <c r="B38" s="4" t="s">
        <v>24</v>
      </c>
      <c r="C38" s="5" t="s">
        <v>194</v>
      </c>
      <c r="D38" s="11">
        <v>0</v>
      </c>
      <c r="E38" s="6">
        <v>-8157</v>
      </c>
      <c r="F38" s="11">
        <v>0</v>
      </c>
      <c r="G38" s="11">
        <v>0</v>
      </c>
      <c r="H38" s="11">
        <v>0</v>
      </c>
      <c r="I38" s="11"/>
      <c r="J38" s="11"/>
    </row>
    <row r="39" spans="1:10" ht="15" customHeight="1" x14ac:dyDescent="0.15">
      <c r="A39" s="7" t="s">
        <v>23</v>
      </c>
      <c r="B39" s="7" t="s">
        <v>24</v>
      </c>
      <c r="C39" s="8" t="s">
        <v>195</v>
      </c>
      <c r="D39" s="9">
        <v>177250465</v>
      </c>
      <c r="E39" s="9">
        <v>290705404</v>
      </c>
      <c r="F39" s="9">
        <v>665623042</v>
      </c>
      <c r="G39" s="9">
        <v>457498372</v>
      </c>
      <c r="H39" s="9">
        <v>324137787</v>
      </c>
      <c r="I39" s="9">
        <f>+'[1]Flujo Directo'!E93</f>
        <v>287432301</v>
      </c>
      <c r="J39" s="9">
        <f>+'[1]Flujo Directo'!C93</f>
        <v>271998384</v>
      </c>
    </row>
    <row r="40" spans="1:10" ht="15" customHeight="1" x14ac:dyDescent="0.15">
      <c r="A40" s="13"/>
      <c r="B40" s="13"/>
      <c r="C40" s="14"/>
      <c r="D40" s="13" t="s">
        <v>54</v>
      </c>
      <c r="E40" s="13"/>
      <c r="F40" s="13"/>
      <c r="G40" s="13"/>
      <c r="H40" s="13"/>
      <c r="I40" s="13"/>
      <c r="J40" s="13"/>
    </row>
    <row r="41" spans="1:10" ht="15" customHeight="1" x14ac:dyDescent="0.15">
      <c r="A41" s="13"/>
      <c r="B41" s="13"/>
      <c r="C41" s="14"/>
      <c r="D41" s="13" t="s">
        <v>54</v>
      </c>
      <c r="E41" s="13"/>
      <c r="F41" s="13"/>
      <c r="G41" s="13"/>
      <c r="H41" s="13"/>
      <c r="I41" s="13"/>
      <c r="J41" s="13"/>
    </row>
    <row r="42" spans="1:10" ht="15" customHeight="1" x14ac:dyDescent="0.15">
      <c r="A42" s="13"/>
      <c r="B42" s="13"/>
      <c r="C42" s="14"/>
      <c r="D42" s="13" t="s">
        <v>54</v>
      </c>
      <c r="E42" s="13"/>
      <c r="F42" s="13"/>
      <c r="G42" s="13"/>
      <c r="H42" s="13"/>
      <c r="I42" s="13"/>
      <c r="J42" s="13"/>
    </row>
    <row r="43" spans="1:10" ht="15" customHeight="1" x14ac:dyDescent="0.15">
      <c r="A43" s="13"/>
      <c r="B43" s="13"/>
      <c r="C43" s="14"/>
      <c r="D43" s="13" t="s">
        <v>54</v>
      </c>
      <c r="E43" s="13"/>
      <c r="F43" s="13"/>
      <c r="G43" s="13"/>
      <c r="H43" s="13"/>
      <c r="I43" s="13"/>
      <c r="J43" s="13"/>
    </row>
    <row r="44" spans="1:10" ht="15" customHeight="1" x14ac:dyDescent="0.15">
      <c r="A44" s="13"/>
      <c r="B44" s="13"/>
      <c r="C44" s="14"/>
      <c r="D44" s="13" t="s">
        <v>54</v>
      </c>
      <c r="E44" s="13"/>
      <c r="F44" s="13"/>
      <c r="G44" s="13"/>
      <c r="H44" s="13"/>
      <c r="I44" s="13"/>
      <c r="J44" s="13"/>
    </row>
    <row r="45" spans="1:10" ht="15" customHeight="1" x14ac:dyDescent="0.15">
      <c r="A45" s="13"/>
      <c r="B45" s="13"/>
      <c r="C45" s="14"/>
      <c r="D45" s="13" t="s">
        <v>54</v>
      </c>
      <c r="E45" s="13"/>
      <c r="F45" s="13"/>
      <c r="G45" s="13"/>
      <c r="H45" s="13"/>
      <c r="I45" s="13"/>
      <c r="J45" s="13"/>
    </row>
    <row r="46" spans="1:10" ht="15" customHeight="1" x14ac:dyDescent="0.15">
      <c r="A46" s="13"/>
      <c r="B46" s="13"/>
      <c r="C46" s="14"/>
      <c r="D46" s="13" t="s">
        <v>54</v>
      </c>
      <c r="E46" s="13"/>
      <c r="F46" s="13"/>
      <c r="G46" s="13"/>
      <c r="H46" s="13"/>
      <c r="I46" s="13"/>
      <c r="J46" s="13"/>
    </row>
    <row r="47" spans="1:10" ht="15" customHeight="1" x14ac:dyDescent="0.15">
      <c r="A47" s="13"/>
      <c r="B47" s="13"/>
      <c r="C47" s="14"/>
      <c r="D47" s="13" t="s">
        <v>54</v>
      </c>
      <c r="E47" s="13"/>
      <c r="F47" s="13"/>
      <c r="G47" s="13"/>
      <c r="H47" s="13"/>
      <c r="I47" s="13"/>
      <c r="J47" s="13"/>
    </row>
    <row r="48" spans="1:10" ht="15" customHeight="1" x14ac:dyDescent="0.15">
      <c r="A48" s="13"/>
      <c r="B48" s="13"/>
      <c r="C48" s="14"/>
      <c r="D48" s="13" t="s">
        <v>54</v>
      </c>
      <c r="E48" s="13"/>
      <c r="F48" s="13"/>
      <c r="G48" s="13"/>
      <c r="H48" s="13"/>
      <c r="I48" s="13"/>
      <c r="J48" s="13"/>
    </row>
    <row r="49" spans="1:10" ht="15" customHeight="1" x14ac:dyDescent="0.15">
      <c r="A49" s="13"/>
      <c r="B49" s="13"/>
      <c r="C49" s="14"/>
      <c r="D49" s="13" t="s">
        <v>54</v>
      </c>
      <c r="E49" s="13"/>
      <c r="F49" s="13"/>
      <c r="G49" s="13"/>
      <c r="H49" s="13"/>
      <c r="I49" s="13"/>
      <c r="J49" s="13"/>
    </row>
    <row r="50" spans="1:10" ht="15" customHeight="1" x14ac:dyDescent="0.15">
      <c r="A50" s="13"/>
      <c r="B50" s="13"/>
      <c r="C50" s="14"/>
      <c r="D50" s="13" t="s">
        <v>54</v>
      </c>
      <c r="E50" s="13"/>
      <c r="F50" s="13"/>
      <c r="G50" s="13"/>
      <c r="H50" s="13"/>
      <c r="I50" s="13"/>
      <c r="J50" s="13"/>
    </row>
    <row r="51" spans="1:10" ht="15" customHeight="1" x14ac:dyDescent="0.15">
      <c r="A51" s="13"/>
      <c r="B51" s="13"/>
      <c r="C51" s="14"/>
      <c r="D51" s="13" t="s">
        <v>54</v>
      </c>
      <c r="E51" s="13"/>
      <c r="F51" s="13"/>
      <c r="G51" s="13"/>
      <c r="H51" s="13"/>
      <c r="I51" s="13"/>
      <c r="J51" s="13"/>
    </row>
    <row r="52" spans="1:10" ht="15" customHeight="1" x14ac:dyDescent="0.15">
      <c r="A52" s="13"/>
      <c r="B52" s="13"/>
      <c r="C52" s="14"/>
      <c r="D52" s="13" t="s">
        <v>54</v>
      </c>
      <c r="E52" s="13"/>
      <c r="F52" s="13"/>
      <c r="G52" s="13"/>
      <c r="H52" s="13"/>
      <c r="I52" s="13"/>
      <c r="J52" s="13"/>
    </row>
    <row r="53" spans="1:10" ht="15" customHeight="1" x14ac:dyDescent="0.15">
      <c r="A53" s="13"/>
      <c r="B53" s="13"/>
      <c r="C53" s="14"/>
      <c r="D53" s="13" t="s">
        <v>54</v>
      </c>
      <c r="E53" s="13"/>
      <c r="F53" s="13"/>
      <c r="G53" s="13"/>
      <c r="H53" s="13"/>
      <c r="I53" s="13"/>
      <c r="J53" s="13"/>
    </row>
    <row r="54" spans="1:10" ht="15" customHeight="1" x14ac:dyDescent="0.15">
      <c r="A54" s="13"/>
      <c r="B54" s="13"/>
      <c r="C54" s="14"/>
      <c r="D54" s="13" t="s">
        <v>54</v>
      </c>
      <c r="E54" s="13"/>
      <c r="F54" s="13"/>
      <c r="G54" s="13"/>
      <c r="H54" s="13"/>
      <c r="I54" s="13"/>
      <c r="J54" s="1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BCFA7-3BB3-E233-5DC6-FA2DF7A9F019}">
  <sheetPr>
    <tabColor rgb="FF92D050"/>
  </sheetPr>
  <dimension ref="A1:I81"/>
  <sheetViews>
    <sheetView zoomScale="70" zoomScaleNormal="70" workbookViewId="0">
      <pane xSplit="3" ySplit="3" topLeftCell="F4" activePane="bottomRight" state="frozen"/>
      <selection pane="topRight" activeCell="D1" sqref="D1"/>
      <selection pane="bottomLeft" activeCell="A4" sqref="A4"/>
      <selection pane="bottomRight" activeCell="I1" sqref="I1:I4"/>
    </sheetView>
  </sheetViews>
  <sheetFormatPr baseColWidth="10" defaultColWidth="10.28515625" defaultRowHeight="15" customHeight="1" outlineLevelCol="1" x14ac:dyDescent="0.25"/>
  <cols>
    <col min="1" max="2" width="25" hidden="1" customWidth="1" outlineLevel="1"/>
    <col min="3" max="3" width="66.7109375" style="15" customWidth="1" collapsed="1"/>
    <col min="4" max="9" width="25" customWidth="1"/>
  </cols>
  <sheetData>
    <row r="1" spans="1:9" ht="15" customHeight="1" x14ac:dyDescent="0.25">
      <c r="A1" s="2" t="s">
        <v>0</v>
      </c>
      <c r="B1" s="2" t="s">
        <v>1</v>
      </c>
      <c r="C1" s="3" t="s">
        <v>2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283</v>
      </c>
    </row>
    <row r="2" spans="1:9" ht="15" customHeight="1" x14ac:dyDescent="0.25">
      <c r="A2" s="2"/>
      <c r="B2" s="2"/>
      <c r="C2" s="3" t="s">
        <v>9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284</v>
      </c>
    </row>
    <row r="3" spans="1:9" ht="15" customHeight="1" x14ac:dyDescent="0.25">
      <c r="A3" s="2"/>
      <c r="B3" s="2"/>
      <c r="C3" s="3" t="s">
        <v>16</v>
      </c>
      <c r="D3" s="2" t="s">
        <v>18</v>
      </c>
      <c r="E3" s="2" t="s">
        <v>19</v>
      </c>
      <c r="F3" s="2" t="s">
        <v>20</v>
      </c>
      <c r="G3" s="2" t="s">
        <v>21</v>
      </c>
      <c r="H3" s="2" t="s">
        <v>22</v>
      </c>
      <c r="I3" s="2" t="s">
        <v>285</v>
      </c>
    </row>
    <row r="4" spans="1:9" ht="15" customHeight="1" x14ac:dyDescent="0.15">
      <c r="A4" s="18"/>
      <c r="B4" s="18"/>
      <c r="C4" s="19" t="s">
        <v>229</v>
      </c>
      <c r="D4" s="20" t="s">
        <v>54</v>
      </c>
      <c r="E4" s="20"/>
      <c r="F4" s="20"/>
      <c r="G4" s="20"/>
      <c r="H4" s="20"/>
      <c r="I4" s="20"/>
    </row>
    <row r="5" spans="1:9" ht="15" customHeight="1" x14ac:dyDescent="0.15">
      <c r="A5" s="7"/>
      <c r="B5" s="7"/>
      <c r="C5" s="8" t="s">
        <v>230</v>
      </c>
      <c r="D5" s="16" t="s">
        <v>54</v>
      </c>
      <c r="E5" s="16"/>
      <c r="F5" s="16"/>
      <c r="G5" s="16"/>
      <c r="H5" s="16"/>
      <c r="I5" s="16"/>
    </row>
    <row r="6" spans="1:9" ht="15" customHeight="1" x14ac:dyDescent="0.15">
      <c r="A6" s="4" t="s">
        <v>231</v>
      </c>
      <c r="B6" s="4" t="s">
        <v>232</v>
      </c>
      <c r="C6" s="10" t="s">
        <v>233</v>
      </c>
      <c r="D6" s="21">
        <v>-2.7972810058707699E-2</v>
      </c>
      <c r="E6" s="21">
        <v>-6.08286549139848E-2</v>
      </c>
      <c r="F6" s="21">
        <v>0.95932530146541495</v>
      </c>
      <c r="G6" s="21">
        <v>-0.11908777500000001</v>
      </c>
      <c r="H6" s="21">
        <v>-0.13605868898408599</v>
      </c>
      <c r="I6" s="21">
        <f>+'[2]3. Segmentos'!$E$20</f>
        <v>4.8759723348187789E-2</v>
      </c>
    </row>
    <row r="7" spans="1:9" ht="15" customHeight="1" x14ac:dyDescent="0.15">
      <c r="A7" s="4" t="s">
        <v>23</v>
      </c>
      <c r="B7" s="4" t="s">
        <v>234</v>
      </c>
      <c r="C7" s="10" t="s">
        <v>235</v>
      </c>
      <c r="D7" s="6">
        <v>161242.01699999999</v>
      </c>
      <c r="E7" s="6">
        <v>162071.72400000002</v>
      </c>
      <c r="F7" s="6">
        <v>218858</v>
      </c>
      <c r="G7" s="6">
        <v>240502.57800000001</v>
      </c>
      <c r="H7" s="6">
        <v>194309.21900000001</v>
      </c>
      <c r="I7" s="6">
        <f>+'[2]5. Indicadores'!$BG$14</f>
        <v>204468.53099999999</v>
      </c>
    </row>
    <row r="8" spans="1:9" ht="15" customHeight="1" x14ac:dyDescent="0.15">
      <c r="A8" s="4" t="s">
        <v>231</v>
      </c>
      <c r="B8" s="4" t="s">
        <v>232</v>
      </c>
      <c r="C8" s="10" t="s">
        <v>236</v>
      </c>
      <c r="D8" s="6">
        <v>290857</v>
      </c>
      <c r="E8" s="6">
        <v>290857</v>
      </c>
      <c r="F8" s="6">
        <v>288570</v>
      </c>
      <c r="G8" s="6">
        <v>285821</v>
      </c>
      <c r="H8" s="6">
        <v>285821</v>
      </c>
      <c r="I8" s="6">
        <f>+'[2]5. Indicadores'!$BG$17</f>
        <v>280405</v>
      </c>
    </row>
    <row r="9" spans="1:9" ht="15" customHeight="1" x14ac:dyDescent="0.15">
      <c r="A9" s="4" t="s">
        <v>231</v>
      </c>
      <c r="B9" s="4" t="s">
        <v>232</v>
      </c>
      <c r="C9" s="10" t="s">
        <v>237</v>
      </c>
      <c r="D9" s="6">
        <v>44.850470430107499</v>
      </c>
      <c r="E9" s="6">
        <v>24.424372759856599</v>
      </c>
      <c r="F9" s="6">
        <v>31.866998724201402</v>
      </c>
      <c r="G9" s="6">
        <v>45</v>
      </c>
      <c r="H9" s="6">
        <v>45</v>
      </c>
      <c r="I9" s="6">
        <v>45</v>
      </c>
    </row>
    <row r="10" spans="1:9" ht="15" customHeight="1" x14ac:dyDescent="0.15">
      <c r="A10" s="4" t="s">
        <v>231</v>
      </c>
      <c r="B10" s="4" t="s">
        <v>232</v>
      </c>
      <c r="C10" s="10" t="s">
        <v>238</v>
      </c>
      <c r="D10" s="6">
        <v>46</v>
      </c>
      <c r="E10" s="6">
        <v>46</v>
      </c>
      <c r="F10" s="6">
        <v>45</v>
      </c>
      <c r="G10" s="6">
        <v>45</v>
      </c>
      <c r="H10" s="6">
        <v>45</v>
      </c>
      <c r="I10" s="6">
        <v>43</v>
      </c>
    </row>
    <row r="11" spans="1:9" ht="15" customHeight="1" x14ac:dyDescent="0.15">
      <c r="A11" s="7"/>
      <c r="B11" s="7"/>
      <c r="C11" s="8" t="s">
        <v>239</v>
      </c>
      <c r="D11" s="16" t="s">
        <v>54</v>
      </c>
      <c r="E11" s="16"/>
      <c r="F11" s="16"/>
      <c r="G11" s="16"/>
      <c r="H11" s="16"/>
      <c r="I11" s="16"/>
    </row>
    <row r="12" spans="1:9" ht="15" customHeight="1" x14ac:dyDescent="0.15">
      <c r="A12" s="4" t="s">
        <v>231</v>
      </c>
      <c r="B12" s="4" t="s">
        <v>232</v>
      </c>
      <c r="C12" s="10" t="s">
        <v>233</v>
      </c>
      <c r="D12" s="21">
        <v>-1.21929433572398E-2</v>
      </c>
      <c r="E12" s="21">
        <v>-0.23967884442682799</v>
      </c>
      <c r="F12" s="21">
        <v>1.10129540333862</v>
      </c>
      <c r="G12" s="21">
        <v>0.17179440736250001</v>
      </c>
      <c r="H12" s="21">
        <v>-0.106594024392619</v>
      </c>
      <c r="I12" s="21">
        <f>+'[2]3. Segmentos'!$H$20</f>
        <v>0.19202303700324186</v>
      </c>
    </row>
    <row r="13" spans="1:9" ht="15" customHeight="1" x14ac:dyDescent="0.15">
      <c r="A13" s="4" t="s">
        <v>240</v>
      </c>
      <c r="B13" s="4" t="s">
        <v>24</v>
      </c>
      <c r="C13" s="10" t="s">
        <v>241</v>
      </c>
      <c r="D13" s="6">
        <v>520116.80817192898</v>
      </c>
      <c r="E13" s="6">
        <v>520223.89997962897</v>
      </c>
      <c r="F13" s="6">
        <v>620111.26109118399</v>
      </c>
      <c r="G13" s="6">
        <v>571556.10125679697</v>
      </c>
      <c r="H13" s="6">
        <v>490520.98813999997</v>
      </c>
      <c r="I13" s="6">
        <f>+'[2]5. Indicadores'!$BG$31</f>
        <v>533990.78951000003</v>
      </c>
    </row>
    <row r="14" spans="1:9" ht="15" customHeight="1" x14ac:dyDescent="0.15">
      <c r="A14" s="4" t="s">
        <v>231</v>
      </c>
      <c r="B14" s="4" t="s">
        <v>232</v>
      </c>
      <c r="C14" s="10" t="s">
        <v>242</v>
      </c>
      <c r="D14" s="22">
        <v>226.14</v>
      </c>
      <c r="E14" s="22">
        <v>196.36</v>
      </c>
      <c r="F14" s="22">
        <v>211.88</v>
      </c>
      <c r="G14" s="22">
        <v>224.38</v>
      </c>
      <c r="H14" s="22">
        <v>236.97</v>
      </c>
      <c r="I14" s="22">
        <f>+'[2]5. Indicadores'!$BG$33</f>
        <v>264.54000000000002</v>
      </c>
    </row>
    <row r="15" spans="1:9" ht="15" customHeight="1" x14ac:dyDescent="0.15">
      <c r="A15" s="4" t="s">
        <v>231</v>
      </c>
      <c r="B15" s="4" t="s">
        <v>232</v>
      </c>
      <c r="C15" s="10" t="s">
        <v>236</v>
      </c>
      <c r="D15" s="6">
        <v>191496</v>
      </c>
      <c r="E15" s="6">
        <v>203597</v>
      </c>
      <c r="F15" s="6">
        <v>203597</v>
      </c>
      <c r="G15" s="6">
        <v>218809.8</v>
      </c>
      <c r="H15" s="6">
        <v>231953</v>
      </c>
      <c r="I15" s="6">
        <f>+'[2]5. Indicadores'!$BG$36</f>
        <v>221746.94</v>
      </c>
    </row>
    <row r="16" spans="1:9" ht="15" customHeight="1" x14ac:dyDescent="0.15">
      <c r="A16" s="4" t="s">
        <v>231</v>
      </c>
      <c r="B16" s="4" t="s">
        <v>232</v>
      </c>
      <c r="C16" s="10" t="s">
        <v>237</v>
      </c>
      <c r="D16" s="6">
        <v>29</v>
      </c>
      <c r="E16" s="6">
        <v>19.441666666666698</v>
      </c>
      <c r="F16" s="6">
        <v>27.5408740767149</v>
      </c>
      <c r="G16" s="6">
        <v>31</v>
      </c>
      <c r="H16" s="6">
        <v>31.75</v>
      </c>
      <c r="I16" s="6">
        <v>31</v>
      </c>
    </row>
    <row r="17" spans="1:9" ht="15" customHeight="1" x14ac:dyDescent="0.15">
      <c r="A17" s="4" t="s">
        <v>231</v>
      </c>
      <c r="B17" s="4" t="s">
        <v>232</v>
      </c>
      <c r="C17" s="10" t="s">
        <v>238</v>
      </c>
      <c r="D17" s="6">
        <v>29</v>
      </c>
      <c r="E17" s="6">
        <v>31</v>
      </c>
      <c r="F17" s="6">
        <v>31</v>
      </c>
      <c r="G17" s="6">
        <v>31</v>
      </c>
      <c r="H17" s="6">
        <v>33</v>
      </c>
      <c r="I17" s="6">
        <f>+'[2]5. Indicadores'!$BG$35</f>
        <v>30</v>
      </c>
    </row>
    <row r="18" spans="1:9" ht="15" customHeight="1" x14ac:dyDescent="0.15">
      <c r="A18" s="4" t="s">
        <v>23</v>
      </c>
      <c r="B18" s="4" t="s">
        <v>234</v>
      </c>
      <c r="C18" s="10" t="s">
        <v>235</v>
      </c>
      <c r="D18" s="6">
        <v>117619.215</v>
      </c>
      <c r="E18" s="6">
        <v>102151.16499999999</v>
      </c>
      <c r="F18" s="6">
        <v>131389.17000000001</v>
      </c>
      <c r="G18" s="6">
        <v>128245.758</v>
      </c>
      <c r="H18" s="6">
        <v>116238.75900000001</v>
      </c>
      <c r="I18" s="6">
        <f>+'[2]5. Indicadores'!$BG$34</f>
        <v>141261.92300000001</v>
      </c>
    </row>
    <row r="19" spans="1:9" ht="15" customHeight="1" x14ac:dyDescent="0.15">
      <c r="A19" s="4"/>
      <c r="B19" s="4"/>
      <c r="C19" s="5"/>
      <c r="D19" s="12" t="s">
        <v>54</v>
      </c>
      <c r="E19" s="12"/>
      <c r="F19" s="12"/>
      <c r="G19" s="12"/>
      <c r="H19" s="12"/>
      <c r="I19" s="12"/>
    </row>
    <row r="20" spans="1:9" ht="15" customHeight="1" x14ac:dyDescent="0.15">
      <c r="A20" s="18"/>
      <c r="B20" s="18"/>
      <c r="C20" s="19" t="s">
        <v>243</v>
      </c>
      <c r="D20" s="20" t="s">
        <v>54</v>
      </c>
      <c r="E20" s="20"/>
      <c r="F20" s="20"/>
      <c r="G20" s="20"/>
      <c r="H20" s="20"/>
      <c r="I20" s="20"/>
    </row>
    <row r="21" spans="1:9" ht="15" customHeight="1" x14ac:dyDescent="0.15">
      <c r="A21" s="7"/>
      <c r="B21" s="7"/>
      <c r="C21" s="8" t="s">
        <v>230</v>
      </c>
      <c r="D21" s="16" t="s">
        <v>54</v>
      </c>
      <c r="E21" s="16"/>
      <c r="F21" s="16"/>
      <c r="G21" s="16"/>
      <c r="H21" s="16"/>
      <c r="I21" s="16"/>
    </row>
    <row r="22" spans="1:9" ht="15" customHeight="1" x14ac:dyDescent="0.15">
      <c r="A22" s="4" t="s">
        <v>23</v>
      </c>
      <c r="B22" s="4" t="s">
        <v>234</v>
      </c>
      <c r="C22" s="10" t="s">
        <v>244</v>
      </c>
      <c r="D22" s="6">
        <v>340449.23326899996</v>
      </c>
      <c r="E22" s="6">
        <v>324027.13750999997</v>
      </c>
      <c r="F22" s="6">
        <v>446726.50690400001</v>
      </c>
      <c r="G22" s="6">
        <v>443807.84311199997</v>
      </c>
      <c r="H22" s="6">
        <v>428005.83404599997</v>
      </c>
      <c r="I22" s="6">
        <f>+'[2]5. Indicadores'!$BG$48</f>
        <v>513768.66735999996</v>
      </c>
    </row>
    <row r="23" spans="1:9" ht="15" customHeight="1" x14ac:dyDescent="0.15">
      <c r="A23" s="4" t="s">
        <v>23</v>
      </c>
      <c r="B23" s="4" t="s">
        <v>234</v>
      </c>
      <c r="C23" s="10" t="s">
        <v>245</v>
      </c>
      <c r="D23" s="6">
        <v>894436.62300000002</v>
      </c>
      <c r="E23" s="6">
        <v>675022.92</v>
      </c>
      <c r="F23" s="6">
        <v>772757.42012599995</v>
      </c>
      <c r="G23" s="6">
        <v>961720.58547799999</v>
      </c>
      <c r="H23" s="6">
        <v>903404.80074900005</v>
      </c>
      <c r="I23" s="6">
        <f>+'[2]5. Indicadores'!$BG$49</f>
        <v>981219.59190200001</v>
      </c>
    </row>
    <row r="24" spans="1:9" ht="15" customHeight="1" x14ac:dyDescent="0.15">
      <c r="A24" s="4" t="s">
        <v>231</v>
      </c>
      <c r="B24" s="4" t="s">
        <v>232</v>
      </c>
      <c r="C24" s="32" t="s">
        <v>288</v>
      </c>
      <c r="D24" s="21">
        <v>0.118311144405141</v>
      </c>
      <c r="E24" s="21">
        <v>9.2981292638181792E-2</v>
      </c>
      <c r="F24" s="21">
        <v>7.0736299097700295E-2</v>
      </c>
      <c r="G24" s="21">
        <v>9.7959865768228294E-2</v>
      </c>
      <c r="H24" s="21">
        <v>0.11599676885834399</v>
      </c>
      <c r="I24" s="21">
        <f>+'[2]5. Indicadores'!$BG$52</f>
        <v>0.10123594244836595</v>
      </c>
    </row>
    <row r="25" spans="1:9" ht="15" customHeight="1" x14ac:dyDescent="0.15">
      <c r="A25" s="4" t="s">
        <v>231</v>
      </c>
      <c r="B25" s="4" t="s">
        <v>232</v>
      </c>
      <c r="C25" s="10" t="s">
        <v>247</v>
      </c>
      <c r="D25" s="21">
        <v>0.114652397278424</v>
      </c>
      <c r="E25" s="21">
        <v>9.9852575146614803E-2</v>
      </c>
      <c r="F25" s="21">
        <v>3.0353695215117001E-2</v>
      </c>
      <c r="G25" s="21">
        <v>0.119372801228114</v>
      </c>
      <c r="H25" s="21">
        <v>0.139180911856217</v>
      </c>
      <c r="I25" s="21">
        <f>+'[2]5. Indicadores'!BG55</f>
        <v>0.10031157482900847</v>
      </c>
    </row>
    <row r="26" spans="1:9" ht="15" customHeight="1" x14ac:dyDescent="0.15">
      <c r="A26" s="4" t="s">
        <v>23</v>
      </c>
      <c r="B26" s="4" t="s">
        <v>234</v>
      </c>
      <c r="C26" s="10" t="s">
        <v>248</v>
      </c>
      <c r="D26" s="6">
        <v>27344.227423999997</v>
      </c>
      <c r="E26" s="6">
        <v>13646.110451</v>
      </c>
      <c r="F26" s="6">
        <v>3277.0785040000001</v>
      </c>
      <c r="G26" s="6">
        <v>24002.78543</v>
      </c>
      <c r="H26" s="6">
        <v>32130.038378000001</v>
      </c>
      <c r="I26" s="6">
        <f>+'[2]5. Indicadores'!$BG$56</f>
        <v>19413.217065000001</v>
      </c>
    </row>
    <row r="27" spans="1:9" ht="15" customHeight="1" x14ac:dyDescent="0.15">
      <c r="A27" s="4" t="s">
        <v>231</v>
      </c>
      <c r="B27" s="4" t="s">
        <v>232</v>
      </c>
      <c r="C27" s="10" t="s">
        <v>249</v>
      </c>
      <c r="D27" s="21">
        <v>0.107087527846377</v>
      </c>
      <c r="E27" s="21">
        <v>0.179580583033428</v>
      </c>
      <c r="F27" s="21">
        <v>4.4670369659165203E-2</v>
      </c>
      <c r="G27" s="21">
        <v>7.5238568355640995E-2</v>
      </c>
      <c r="H27" s="21">
        <v>0.136863380850131</v>
      </c>
      <c r="I27" s="21">
        <f>+'[2]5. Indicadores'!BG57</f>
        <v>0.10756163441715873</v>
      </c>
    </row>
    <row r="28" spans="1:9" ht="15" customHeight="1" x14ac:dyDescent="0.15">
      <c r="A28" s="4" t="s">
        <v>231</v>
      </c>
      <c r="B28" s="4" t="s">
        <v>232</v>
      </c>
      <c r="C28" s="10" t="s">
        <v>250</v>
      </c>
      <c r="D28" s="21">
        <v>6.0876699456013997E-2</v>
      </c>
      <c r="E28" s="21">
        <v>3.1017075314542102E-2</v>
      </c>
      <c r="F28" s="21">
        <v>1.9408352570143599E-2</v>
      </c>
      <c r="G28" s="21">
        <v>4.1000091776554802E-2</v>
      </c>
      <c r="H28" s="21">
        <v>5.0582371303665601E-2</v>
      </c>
      <c r="I28" s="21">
        <f>+'[2]5. Indicadores'!BG58</f>
        <v>3.7061198265017928E-2</v>
      </c>
    </row>
    <row r="29" spans="1:9" ht="15" customHeight="1" x14ac:dyDescent="0.15">
      <c r="A29" s="4" t="s">
        <v>231</v>
      </c>
      <c r="B29" s="4" t="s">
        <v>24</v>
      </c>
      <c r="C29" s="10" t="s">
        <v>251</v>
      </c>
      <c r="D29" s="6">
        <v>1229.472</v>
      </c>
      <c r="E29" s="6">
        <v>911</v>
      </c>
      <c r="F29" s="6">
        <v>966.55899999999997</v>
      </c>
      <c r="G29" s="6">
        <v>1006.523</v>
      </c>
      <c r="H29" s="6">
        <v>968.31200000000001</v>
      </c>
      <c r="I29" s="6">
        <f>+'[2]5. Indicadores'!BG59</f>
        <v>950.10599999999999</v>
      </c>
    </row>
    <row r="30" spans="1:9" ht="15" customHeight="1" x14ac:dyDescent="0.15">
      <c r="A30" s="4" t="s">
        <v>231</v>
      </c>
      <c r="B30" s="4" t="s">
        <v>232</v>
      </c>
      <c r="C30" s="10" t="s">
        <v>252</v>
      </c>
      <c r="D30" s="23">
        <v>0.1593</v>
      </c>
      <c r="E30" s="23">
        <v>0.21231762314896399</v>
      </c>
      <c r="F30" s="23">
        <v>0.21491013481150401</v>
      </c>
      <c r="G30" s="23">
        <v>0.1648</v>
      </c>
      <c r="H30" s="23">
        <v>0.167426408032645</v>
      </c>
      <c r="I30" s="23">
        <f>+'[2]5. Indicadores'!BG60</f>
        <v>0.15010000000000001</v>
      </c>
    </row>
    <row r="31" spans="1:9" ht="15" customHeight="1" x14ac:dyDescent="0.15">
      <c r="A31" s="7"/>
      <c r="B31" s="7"/>
      <c r="C31" s="8" t="s">
        <v>239</v>
      </c>
      <c r="D31" s="16" t="s">
        <v>54</v>
      </c>
      <c r="E31" s="16"/>
      <c r="F31" s="16"/>
      <c r="G31" s="16"/>
      <c r="H31" s="16"/>
      <c r="I31" s="16"/>
    </row>
    <row r="32" spans="1:9" ht="15" customHeight="1" x14ac:dyDescent="0.15">
      <c r="A32" s="4" t="s">
        <v>240</v>
      </c>
      <c r="B32" s="4" t="s">
        <v>24</v>
      </c>
      <c r="C32" s="10" t="s">
        <v>253</v>
      </c>
      <c r="D32" s="6">
        <v>1059918.9708499999</v>
      </c>
      <c r="E32" s="6">
        <v>707296.33158000011</v>
      </c>
      <c r="F32" s="6">
        <v>1023304.46563</v>
      </c>
      <c r="G32" s="6">
        <v>1061031.56343011</v>
      </c>
      <c r="H32" s="6">
        <v>899213.79385000002</v>
      </c>
      <c r="I32" s="6">
        <f>+'[2]5. Indicadores'!$BG$65</f>
        <v>873486.45679973345</v>
      </c>
    </row>
    <row r="33" spans="1:9" ht="15" customHeight="1" x14ac:dyDescent="0.15">
      <c r="A33" s="4" t="s">
        <v>240</v>
      </c>
      <c r="B33" s="4" t="s">
        <v>24</v>
      </c>
      <c r="C33" s="10" t="s">
        <v>254</v>
      </c>
      <c r="D33" s="6">
        <v>1943735.73657</v>
      </c>
      <c r="E33" s="6">
        <v>1589551.6753799999</v>
      </c>
      <c r="F33" s="6">
        <v>1450481.4936299999</v>
      </c>
      <c r="G33" s="6">
        <v>1718031.68619</v>
      </c>
      <c r="H33" s="6">
        <v>1633027.8629699999</v>
      </c>
      <c r="I33" s="6">
        <f>+'[2]5. Indicadores'!$BG$66</f>
        <v>1360418.15466</v>
      </c>
    </row>
    <row r="34" spans="1:9" ht="15" customHeight="1" x14ac:dyDescent="0.15">
      <c r="A34" s="4" t="s">
        <v>231</v>
      </c>
      <c r="B34" s="4" t="s">
        <v>232</v>
      </c>
      <c r="C34" s="10" t="s">
        <v>246</v>
      </c>
      <c r="D34" s="21">
        <v>6.1443191444712601E-2</v>
      </c>
      <c r="E34" s="21">
        <v>0.21023175252837401</v>
      </c>
      <c r="F34" s="21">
        <v>6.1003883303575202E-2</v>
      </c>
      <c r="G34" s="21">
        <v>6.6593699899493805E-2</v>
      </c>
      <c r="H34" s="21">
        <v>9.6190999999999999E-2</v>
      </c>
      <c r="I34" s="21">
        <f>+'[2]5. Indicadores'!$BG$69</f>
        <v>7.4955514097705386E-2</v>
      </c>
    </row>
    <row r="35" spans="1:9" ht="15" customHeight="1" x14ac:dyDescent="0.15">
      <c r="A35" s="4" t="s">
        <v>231</v>
      </c>
      <c r="B35" s="4" t="s">
        <v>232</v>
      </c>
      <c r="C35" s="10" t="s">
        <v>247</v>
      </c>
      <c r="D35" s="21">
        <v>0.111487540200507</v>
      </c>
      <c r="E35" s="21">
        <v>0.20901937355741498</v>
      </c>
      <c r="F35" s="21">
        <v>7.6483602613186999E-2</v>
      </c>
      <c r="G35" s="21">
        <v>0.11447042796418</v>
      </c>
      <c r="H35" s="21">
        <v>0.19533141000000001</v>
      </c>
      <c r="I35" s="21">
        <f>+'[2]5. Indicadores'!BG72</f>
        <v>0.14603923577368128</v>
      </c>
    </row>
    <row r="36" spans="1:9" ht="15" customHeight="1" x14ac:dyDescent="0.15">
      <c r="A36" s="4" t="s">
        <v>240</v>
      </c>
      <c r="B36" s="4" t="s">
        <v>24</v>
      </c>
      <c r="C36" s="10" t="s">
        <v>255</v>
      </c>
      <c r="D36" s="6">
        <v>49330.993310000005</v>
      </c>
      <c r="E36" s="6">
        <v>92263.760619999797</v>
      </c>
      <c r="F36" s="6">
        <v>34432.196709999997</v>
      </c>
      <c r="G36" s="6">
        <v>45311.030509999902</v>
      </c>
      <c r="H36" s="6">
        <v>84478.364790000007</v>
      </c>
      <c r="I36" s="6">
        <f>+'[2]5. Indicadores'!BG73</f>
        <v>45192.230109999837</v>
      </c>
    </row>
    <row r="37" spans="1:9" ht="15" customHeight="1" x14ac:dyDescent="0.15">
      <c r="A37" s="4" t="s">
        <v>231</v>
      </c>
      <c r="B37" s="4" t="s">
        <v>232</v>
      </c>
      <c r="C37" s="10" t="s">
        <v>256</v>
      </c>
      <c r="D37" s="21">
        <v>0.106446878364549</v>
      </c>
      <c r="E37" s="21">
        <v>8.7333720569081799E-2</v>
      </c>
      <c r="F37" s="21">
        <v>0.26291216601267903</v>
      </c>
      <c r="G37" s="21">
        <v>9.5849094345131503E-2</v>
      </c>
      <c r="H37" s="21">
        <v>0.16813558000000001</v>
      </c>
      <c r="I37" s="21">
        <f>+'[2]5. Indicadores'!BG74</f>
        <v>0.21371642835401561</v>
      </c>
    </row>
    <row r="38" spans="1:9" ht="15" customHeight="1" x14ac:dyDescent="0.15">
      <c r="A38" s="4" t="s">
        <v>231</v>
      </c>
      <c r="B38" s="4" t="s">
        <v>232</v>
      </c>
      <c r="C38" s="10" t="s">
        <v>250</v>
      </c>
      <c r="D38" s="21">
        <v>2.7671265902078003E-2</v>
      </c>
      <c r="E38" s="21">
        <v>0.112798079999507</v>
      </c>
      <c r="F38" s="21">
        <v>1.65162404244442E-2</v>
      </c>
      <c r="G38" s="21">
        <v>2.5934960116371399E-2</v>
      </c>
      <c r="H38" s="21">
        <v>5.2623200000000002E-2</v>
      </c>
      <c r="I38" s="21">
        <f>+'[2]5. Indicadores'!BG75</f>
        <v>3.3746600839405554E-2</v>
      </c>
    </row>
    <row r="39" spans="1:9" ht="15" customHeight="1" x14ac:dyDescent="0.15">
      <c r="A39" s="4" t="s">
        <v>231</v>
      </c>
      <c r="B39" s="4" t="s">
        <v>24</v>
      </c>
      <c r="C39" s="10" t="s">
        <v>251</v>
      </c>
      <c r="D39" s="6">
        <v>485.85699999999997</v>
      </c>
      <c r="E39" s="6">
        <v>414.51599999999996</v>
      </c>
      <c r="F39" s="6">
        <v>418.48500000000001</v>
      </c>
      <c r="G39" s="6">
        <v>439.04</v>
      </c>
      <c r="H39" s="6">
        <v>420.86</v>
      </c>
      <c r="I39" s="6">
        <f>+'[2]5. Indicadores'!BG76</f>
        <v>383.00400000000002</v>
      </c>
    </row>
    <row r="40" spans="1:9" ht="15" customHeight="1" x14ac:dyDescent="0.15">
      <c r="A40" s="4" t="s">
        <v>231</v>
      </c>
      <c r="B40" s="4" t="s">
        <v>232</v>
      </c>
      <c r="C40" s="10" t="s">
        <v>252</v>
      </c>
      <c r="D40" s="23">
        <v>0.16059999999999999</v>
      </c>
      <c r="E40" s="23">
        <v>0.14414223075393201</v>
      </c>
      <c r="F40" s="23">
        <v>0.135667567634806</v>
      </c>
      <c r="G40" s="23">
        <v>0.1361</v>
      </c>
      <c r="H40" s="23">
        <v>0.15324519</v>
      </c>
      <c r="I40" s="23">
        <f>+'[2]5. Indicadores'!BG77</f>
        <v>0.17477140110463399</v>
      </c>
    </row>
    <row r="41" spans="1:9" ht="15" customHeight="1" x14ac:dyDescent="0.15">
      <c r="A41" s="4" t="s">
        <v>23</v>
      </c>
      <c r="B41" s="4" t="s">
        <v>234</v>
      </c>
      <c r="C41" s="10" t="s">
        <v>244</v>
      </c>
      <c r="D41" s="6">
        <v>167298.65334823501</v>
      </c>
      <c r="E41" s="6">
        <v>215668.87841482597</v>
      </c>
      <c r="F41" s="6">
        <v>217058.918788963</v>
      </c>
      <c r="G41" s="6">
        <v>249501.57214058901</v>
      </c>
      <c r="H41" s="6">
        <v>213116.66652200001</v>
      </c>
      <c r="I41" s="6">
        <f>+'[2]5. Indicadores'!BG78</f>
        <v>223999.77860324629</v>
      </c>
    </row>
    <row r="42" spans="1:9" ht="15" customHeight="1" x14ac:dyDescent="0.15">
      <c r="A42" s="4" t="s">
        <v>23</v>
      </c>
      <c r="B42" s="4" t="s">
        <v>234</v>
      </c>
      <c r="C42" s="10" t="s">
        <v>257</v>
      </c>
      <c r="D42" s="6">
        <v>445881.321</v>
      </c>
      <c r="E42" s="6">
        <v>318111.36199999996</v>
      </c>
      <c r="F42" s="6">
        <v>308325.54200000002</v>
      </c>
      <c r="G42" s="6">
        <v>385491.949747312</v>
      </c>
      <c r="H42" s="6">
        <v>390587.93599999999</v>
      </c>
      <c r="I42" s="6">
        <f>+'[2]5. Indicadores'!BG79</f>
        <v>362605.87</v>
      </c>
    </row>
    <row r="43" spans="1:9" ht="15" customHeight="1" x14ac:dyDescent="0.15">
      <c r="A43" s="4" t="s">
        <v>23</v>
      </c>
      <c r="B43" s="4" t="s">
        <v>234</v>
      </c>
      <c r="C43" s="10" t="s">
        <v>248</v>
      </c>
      <c r="D43" s="6">
        <v>9596.5933884720998</v>
      </c>
      <c r="E43" s="6">
        <v>16365.868548999999</v>
      </c>
      <c r="F43" s="6">
        <v>1833.83524629</v>
      </c>
      <c r="G43" s="6">
        <v>10654.8888244265</v>
      </c>
      <c r="H43" s="6">
        <v>20021.654050000001</v>
      </c>
      <c r="I43" s="6">
        <f>+'[2]5. Indicadores'!BG80</f>
        <v>11589.246130175392</v>
      </c>
    </row>
    <row r="44" spans="1:9" ht="15" customHeight="1" x14ac:dyDescent="0.15">
      <c r="A44" s="4"/>
      <c r="B44" s="4"/>
      <c r="C44" s="5"/>
      <c r="D44" s="12" t="s">
        <v>54</v>
      </c>
      <c r="E44" s="12"/>
      <c r="F44" s="12"/>
      <c r="G44" s="12"/>
      <c r="H44" s="12"/>
      <c r="I44" s="12"/>
    </row>
    <row r="45" spans="1:9" ht="15" customHeight="1" x14ac:dyDescent="0.15">
      <c r="A45" s="18"/>
      <c r="B45" s="18"/>
      <c r="C45" s="19" t="s">
        <v>258</v>
      </c>
      <c r="D45" s="20" t="s">
        <v>54</v>
      </c>
      <c r="E45" s="20"/>
      <c r="F45" s="20"/>
      <c r="G45" s="20"/>
      <c r="H45" s="20"/>
      <c r="I45" s="20"/>
    </row>
    <row r="46" spans="1:9" ht="15" customHeight="1" x14ac:dyDescent="0.15">
      <c r="A46" s="7"/>
      <c r="B46" s="7"/>
      <c r="C46" s="8" t="s">
        <v>259</v>
      </c>
      <c r="D46" s="16" t="s">
        <v>54</v>
      </c>
      <c r="E46" s="16"/>
      <c r="F46" s="16"/>
      <c r="G46" s="16"/>
      <c r="H46" s="16"/>
      <c r="I46" s="16"/>
    </row>
    <row r="47" spans="1:9" ht="15" customHeight="1" x14ac:dyDescent="0.15">
      <c r="A47" s="4" t="s">
        <v>240</v>
      </c>
      <c r="B47" s="4" t="s">
        <v>24</v>
      </c>
      <c r="C47" s="5" t="s">
        <v>260</v>
      </c>
      <c r="D47" s="6">
        <v>1028077.92075</v>
      </c>
      <c r="E47" s="6">
        <v>748713.35461000004</v>
      </c>
      <c r="F47" s="6">
        <v>1279096.6472950201</v>
      </c>
      <c r="G47" s="6">
        <v>1478643.7817301699</v>
      </c>
      <c r="H47" s="6">
        <v>1687485.59126508</v>
      </c>
      <c r="I47" s="6">
        <f>+SUM('[2]5. Indicadores'!$BD$114:$BG$114)</f>
        <v>2352823.1791617759</v>
      </c>
    </row>
    <row r="48" spans="1:9" ht="15" customHeight="1" x14ac:dyDescent="0.15">
      <c r="A48" s="4" t="s">
        <v>231</v>
      </c>
      <c r="B48" s="4" t="s">
        <v>232</v>
      </c>
      <c r="C48" s="5" t="s">
        <v>261</v>
      </c>
      <c r="D48" s="21">
        <v>5.8160544740058301E-2</v>
      </c>
      <c r="E48" s="21">
        <v>5.8004562909729697E-2</v>
      </c>
      <c r="F48" s="21">
        <v>7.1704881974235399E-2</v>
      </c>
      <c r="G48" s="21">
        <v>5.6693564103844199E-2</v>
      </c>
      <c r="H48" s="21">
        <v>4.2486779000015198E-2</v>
      </c>
      <c r="I48" s="21">
        <f>+AVERAGE('[2]5. Indicadores'!$BD$116:$BG$116)</f>
        <v>3.433099818127433E-2</v>
      </c>
    </row>
    <row r="49" spans="1:9" ht="15" customHeight="1" x14ac:dyDescent="0.15">
      <c r="A49" s="4" t="s">
        <v>231</v>
      </c>
      <c r="B49" s="4" t="s">
        <v>232</v>
      </c>
      <c r="C49" s="5" t="s">
        <v>262</v>
      </c>
      <c r="D49" s="6">
        <v>139116.413166666</v>
      </c>
      <c r="E49" s="6">
        <v>169354.29166666701</v>
      </c>
      <c r="F49" s="6">
        <v>204543.94833333301</v>
      </c>
      <c r="G49" s="6">
        <v>208176.61583333401</v>
      </c>
      <c r="H49" s="6">
        <v>249846.69541666601</v>
      </c>
      <c r="I49" s="6">
        <f>+AVERAGE('[2]5. Indicadores'!$BD$117:$BG$117)</f>
        <v>320264.01750000002</v>
      </c>
    </row>
    <row r="50" spans="1:9" ht="15" customHeight="1" x14ac:dyDescent="0.15">
      <c r="A50" s="4" t="s">
        <v>231</v>
      </c>
      <c r="B50" s="4" t="s">
        <v>232</v>
      </c>
      <c r="C50" s="5" t="s">
        <v>263</v>
      </c>
      <c r="D50" s="24">
        <v>0.81534356797958196</v>
      </c>
      <c r="E50" s="24">
        <v>0.79176255532339002</v>
      </c>
      <c r="F50" s="24">
        <v>0.83149642755073405</v>
      </c>
      <c r="G50" s="24">
        <v>0.83811838749388701</v>
      </c>
      <c r="H50" s="24">
        <v>0.80850387870933405</v>
      </c>
      <c r="I50" s="24">
        <f>+'[3]MA Consolidado'!$AA$11</f>
        <v>0.88449181612907479</v>
      </c>
    </row>
    <row r="51" spans="1:9" ht="15" customHeight="1" x14ac:dyDescent="0.15">
      <c r="A51" s="4" t="s">
        <v>23</v>
      </c>
      <c r="B51" s="4" t="s">
        <v>234</v>
      </c>
      <c r="C51" s="5" t="s">
        <v>264</v>
      </c>
      <c r="D51" s="6">
        <v>217299.43843525701</v>
      </c>
      <c r="E51" s="6">
        <v>166469.55822240401</v>
      </c>
      <c r="F51" s="6">
        <v>251293.767838906</v>
      </c>
      <c r="G51" s="6">
        <v>337800.63747831999</v>
      </c>
      <c r="H51" s="6">
        <v>380975.531962935</v>
      </c>
      <c r="I51" s="6">
        <f>+SUM('[2]5. Indicadores'!$BD$119:$BG$119)</f>
        <v>592351.28071179171</v>
      </c>
    </row>
    <row r="52" spans="1:9" ht="15" customHeight="1" x14ac:dyDescent="0.15">
      <c r="A52" s="7"/>
      <c r="B52" s="7"/>
      <c r="C52" s="8" t="s">
        <v>265</v>
      </c>
      <c r="D52" s="16" t="s">
        <v>54</v>
      </c>
      <c r="E52" s="16"/>
      <c r="F52" s="16"/>
      <c r="G52" s="16"/>
      <c r="H52" s="16"/>
      <c r="I52" s="16"/>
    </row>
    <row r="53" spans="1:9" ht="15" customHeight="1" x14ac:dyDescent="0.15">
      <c r="A53" s="4" t="s">
        <v>240</v>
      </c>
      <c r="B53" s="4" t="s">
        <v>24</v>
      </c>
      <c r="C53" s="5" t="s">
        <v>260</v>
      </c>
      <c r="D53" s="6">
        <v>539608.00270693004</v>
      </c>
      <c r="E53" s="6">
        <v>362379.60470000003</v>
      </c>
      <c r="F53" s="6">
        <v>558453.66716896999</v>
      </c>
      <c r="G53" s="6">
        <v>636535.89125610201</v>
      </c>
      <c r="H53" s="6">
        <v>647184.81915</v>
      </c>
      <c r="I53" s="6">
        <f>+'[2]5. Indicadores'!BG123</f>
        <v>205723.80194</v>
      </c>
    </row>
    <row r="54" spans="1:9" ht="15" customHeight="1" x14ac:dyDescent="0.15">
      <c r="A54" s="4" t="s">
        <v>231</v>
      </c>
      <c r="B54" s="4" t="s">
        <v>232</v>
      </c>
      <c r="C54" s="5" t="s">
        <v>261</v>
      </c>
      <c r="D54" s="21">
        <v>3.9586261856129699E-2</v>
      </c>
      <c r="E54" s="21">
        <v>3.6501917244210001E-2</v>
      </c>
      <c r="F54" s="21">
        <v>2.8857417568880599E-2</v>
      </c>
      <c r="G54" s="21">
        <v>9.5484233730138597E-3</v>
      </c>
      <c r="H54" s="21">
        <v>5.74166474957938E-3</v>
      </c>
      <c r="I54" s="21">
        <f>+AVERAGE('[2]5. Indicadores'!$BD$125:$BG$125)</f>
        <v>1.1046017759690413E-2</v>
      </c>
    </row>
    <row r="55" spans="1:9" ht="15" customHeight="1" x14ac:dyDescent="0.15">
      <c r="A55" s="4" t="s">
        <v>231</v>
      </c>
      <c r="B55" s="4" t="s">
        <v>232</v>
      </c>
      <c r="C55" s="5" t="s">
        <v>262</v>
      </c>
      <c r="D55" s="6">
        <v>71762.214999999997</v>
      </c>
      <c r="E55" s="6">
        <v>72565.960000000006</v>
      </c>
      <c r="F55" s="6">
        <v>72558.240833333402</v>
      </c>
      <c r="G55" s="6">
        <v>72604.302500000005</v>
      </c>
      <c r="H55" s="6">
        <v>75185.1308333333</v>
      </c>
      <c r="I55" s="6">
        <f>+AVERAGE('[2]5. Indicadores'!$BD$117:$BG$117)</f>
        <v>320264.01750000002</v>
      </c>
    </row>
    <row r="56" spans="1:9" ht="15" customHeight="1" x14ac:dyDescent="0.15">
      <c r="A56" s="4" t="s">
        <v>231</v>
      </c>
      <c r="B56" s="4" t="s">
        <v>232</v>
      </c>
      <c r="C56" s="5" t="s">
        <v>263</v>
      </c>
      <c r="D56" s="24">
        <v>0.87607293447307699</v>
      </c>
      <c r="E56" s="24">
        <v>0.86200903852586996</v>
      </c>
      <c r="F56" s="24">
        <v>0.90050890472501899</v>
      </c>
      <c r="G56" s="24">
        <v>0.91633686997114405</v>
      </c>
      <c r="H56" s="24">
        <v>0.88382834649473696</v>
      </c>
      <c r="I56" s="24">
        <f>+'[3]MA - Apertura por Mall'!$AA$10</f>
        <v>0.94428533337530207</v>
      </c>
    </row>
    <row r="57" spans="1:9" ht="15" customHeight="1" x14ac:dyDescent="0.15">
      <c r="A57" s="4" t="s">
        <v>23</v>
      </c>
      <c r="B57" s="4" t="s">
        <v>234</v>
      </c>
      <c r="C57" s="5" t="s">
        <v>264</v>
      </c>
      <c r="D57" s="6">
        <v>114100.053588838</v>
      </c>
      <c r="E57" s="6">
        <v>80839.163343783395</v>
      </c>
      <c r="F57" s="6">
        <v>109743.102982276</v>
      </c>
      <c r="G57" s="6">
        <v>145263.60146210599</v>
      </c>
      <c r="H57" s="6">
        <v>145495.00726741599</v>
      </c>
      <c r="I57" s="6">
        <f>+SUM('[2]5. Indicadores'!$BD$128:$BG$128)</f>
        <v>175338.53208478546</v>
      </c>
    </row>
    <row r="58" spans="1:9" ht="15" customHeight="1" x14ac:dyDescent="0.15">
      <c r="A58" s="7"/>
      <c r="B58" s="7"/>
      <c r="C58" s="8" t="s">
        <v>266</v>
      </c>
      <c r="D58" s="16" t="s">
        <v>54</v>
      </c>
      <c r="E58" s="16"/>
      <c r="F58" s="16"/>
      <c r="G58" s="16"/>
      <c r="H58" s="16"/>
      <c r="I58" s="16"/>
    </row>
    <row r="59" spans="1:9" ht="15" customHeight="1" x14ac:dyDescent="0.15">
      <c r="A59" s="4" t="s">
        <v>240</v>
      </c>
      <c r="B59" s="4" t="s">
        <v>24</v>
      </c>
      <c r="C59" s="5" t="s">
        <v>260</v>
      </c>
      <c r="D59" s="6">
        <v>489885.70357418002</v>
      </c>
      <c r="E59" s="6">
        <v>338100.42306</v>
      </c>
      <c r="F59" s="6">
        <v>460768.120898986</v>
      </c>
      <c r="G59" s="6">
        <v>538777.86327406799</v>
      </c>
      <c r="H59" s="6">
        <v>567551.52795999998</v>
      </c>
      <c r="I59" s="6">
        <f>+SUM('[2]5. Indicadores'!$BD$132:$BG$132)</f>
        <v>588757.33926000004</v>
      </c>
    </row>
    <row r="60" spans="1:9" ht="15" customHeight="1" x14ac:dyDescent="0.15">
      <c r="A60" s="4" t="s">
        <v>231</v>
      </c>
      <c r="B60" s="4" t="s">
        <v>232</v>
      </c>
      <c r="C60" s="5" t="s">
        <v>261</v>
      </c>
      <c r="D60" s="21">
        <v>7.6882405754520794E-2</v>
      </c>
      <c r="E60" s="21">
        <v>6.7993063242964599E-2</v>
      </c>
      <c r="F60" s="21">
        <v>0.10913231454066</v>
      </c>
      <c r="G60" s="21">
        <v>0.105102669421777</v>
      </c>
      <c r="H60" s="21">
        <v>7.4401536795837594E-2</v>
      </c>
      <c r="I60" s="21">
        <f>+AVERAGE('[2]5. Indicadores'!$BD$134:$BG$134)</f>
        <v>7.2844532871111756E-2</v>
      </c>
    </row>
    <row r="61" spans="1:9" ht="15" customHeight="1" x14ac:dyDescent="0.15">
      <c r="A61" s="4" t="s">
        <v>231</v>
      </c>
      <c r="B61" s="4" t="s">
        <v>232</v>
      </c>
      <c r="C61" s="5" t="s">
        <v>262</v>
      </c>
      <c r="D61" s="6">
        <v>67715.4565</v>
      </c>
      <c r="E61" s="6">
        <v>84883.1191666667</v>
      </c>
      <c r="F61" s="6">
        <v>84377.490833333301</v>
      </c>
      <c r="G61" s="6">
        <v>87924.728333333303</v>
      </c>
      <c r="H61" s="6">
        <v>88081.31</v>
      </c>
      <c r="I61" s="6">
        <f>+AVERAGE('[2]5. Indicadores'!$BD$135:$BG$135)</f>
        <v>88503.59083333335</v>
      </c>
    </row>
    <row r="62" spans="1:9" ht="15" customHeight="1" x14ac:dyDescent="0.15">
      <c r="A62" s="4" t="s">
        <v>231</v>
      </c>
      <c r="B62" s="4" t="s">
        <v>232</v>
      </c>
      <c r="C62" s="5" t="s">
        <v>263</v>
      </c>
      <c r="D62" s="24">
        <v>0.69834920659717603</v>
      </c>
      <c r="E62" s="24">
        <v>0.74530036674364197</v>
      </c>
      <c r="F62" s="24">
        <v>0.77437944469851405</v>
      </c>
      <c r="G62" s="24">
        <v>0.76124867039673805</v>
      </c>
      <c r="H62" s="24">
        <v>0.78928835045289802</v>
      </c>
      <c r="I62" s="24">
        <f>+'[3]MA - Apertura por Mall'!$AA$26</f>
        <v>0.87732732137318814</v>
      </c>
    </row>
    <row r="63" spans="1:9" ht="15" customHeight="1" x14ac:dyDescent="0.15">
      <c r="A63" s="4" t="s">
        <v>23</v>
      </c>
      <c r="B63" s="4" t="s">
        <v>234</v>
      </c>
      <c r="C63" s="5" t="s">
        <v>264</v>
      </c>
      <c r="D63" s="6">
        <v>103485.498071183</v>
      </c>
      <c r="E63" s="6">
        <v>75406.793601890298</v>
      </c>
      <c r="F63" s="6">
        <v>90472.270378771398</v>
      </c>
      <c r="G63" s="6">
        <v>130245.464194057</v>
      </c>
      <c r="H63" s="6">
        <v>127550.982846716</v>
      </c>
      <c r="I63" s="6">
        <f>+SUM('[2]5. Indicadores'!$BD$137:$BG$137)</f>
        <v>148208.55470351325</v>
      </c>
    </row>
    <row r="64" spans="1:9" ht="15" customHeight="1" x14ac:dyDescent="0.15">
      <c r="A64" s="7"/>
      <c r="B64" s="7"/>
      <c r="C64" s="8" t="s">
        <v>267</v>
      </c>
      <c r="D64" s="16" t="s">
        <v>54</v>
      </c>
      <c r="E64" s="16"/>
      <c r="F64" s="16"/>
      <c r="G64" s="16"/>
      <c r="H64" s="16"/>
      <c r="I64" s="16"/>
    </row>
    <row r="65" spans="1:9" ht="15" customHeight="1" x14ac:dyDescent="0.15">
      <c r="A65" s="4" t="s">
        <v>240</v>
      </c>
      <c r="B65" s="4" t="s">
        <v>24</v>
      </c>
      <c r="C65" s="5" t="s">
        <v>260</v>
      </c>
      <c r="D65" s="6" t="s">
        <v>268</v>
      </c>
      <c r="E65" s="6" t="s">
        <v>268</v>
      </c>
      <c r="F65" s="6">
        <v>259874.85922705999</v>
      </c>
      <c r="G65" s="6">
        <v>303330.02720000001</v>
      </c>
      <c r="H65" s="6">
        <v>331392.39022508502</v>
      </c>
      <c r="I65" s="6">
        <f>+SUM('[2]5. Indicadores'!$BD$141:$BG$141)</f>
        <v>344574.81325050845</v>
      </c>
    </row>
    <row r="66" spans="1:9" ht="15" customHeight="1" x14ac:dyDescent="0.15">
      <c r="A66" s="4" t="s">
        <v>231</v>
      </c>
      <c r="B66" s="4" t="s">
        <v>232</v>
      </c>
      <c r="C66" s="5" t="s">
        <v>261</v>
      </c>
      <c r="D66" s="21" t="s">
        <v>268</v>
      </c>
      <c r="E66" s="21" t="s">
        <v>268</v>
      </c>
      <c r="F66" s="21">
        <v>6.8387537586520303E-2</v>
      </c>
      <c r="G66" s="21">
        <v>3.9184102066189101E-2</v>
      </c>
      <c r="H66" s="21">
        <v>3.8750345666618002E-2</v>
      </c>
      <c r="I66" s="21">
        <f>+AVERAGE('[2]5. Indicadores'!$BD$143:$BG$143)</f>
        <v>4.5515464395336963E-2</v>
      </c>
    </row>
    <row r="67" spans="1:9" ht="15" customHeight="1" x14ac:dyDescent="0.15">
      <c r="A67" s="4" t="s">
        <v>231</v>
      </c>
      <c r="B67" s="4" t="s">
        <v>232</v>
      </c>
      <c r="C67" s="5" t="s">
        <v>262</v>
      </c>
      <c r="D67" s="6" t="s">
        <v>268</v>
      </c>
      <c r="E67" s="6" t="s">
        <v>268</v>
      </c>
      <c r="F67" s="6">
        <v>47608.216666666704</v>
      </c>
      <c r="G67" s="6">
        <v>47647.584999999999</v>
      </c>
      <c r="H67" s="6">
        <v>47650.330833333297</v>
      </c>
      <c r="I67" s="6">
        <f>+AVERAGE('[2]5. Indicadores'!$BD$144:$BG$144)</f>
        <v>48263.489166666659</v>
      </c>
    </row>
    <row r="68" spans="1:9" ht="15" customHeight="1" x14ac:dyDescent="0.15">
      <c r="A68" s="4" t="s">
        <v>231</v>
      </c>
      <c r="B68" s="4" t="s">
        <v>232</v>
      </c>
      <c r="C68" s="5" t="s">
        <v>263</v>
      </c>
      <c r="D68" s="24" t="s">
        <v>268</v>
      </c>
      <c r="E68" s="24" t="s">
        <v>268</v>
      </c>
      <c r="F68" s="24">
        <v>0.70388292284473697</v>
      </c>
      <c r="G68" s="24">
        <v>0.77480462845387399</v>
      </c>
      <c r="H68" s="24">
        <v>0.77615314717644501</v>
      </c>
      <c r="I68" s="24">
        <f>+'[3]MA - Apertura por Mall'!$AA$42</f>
        <v>0.85921403019233411</v>
      </c>
    </row>
    <row r="69" spans="1:9" ht="15" customHeight="1" x14ac:dyDescent="0.15">
      <c r="A69" s="4" t="s">
        <v>23</v>
      </c>
      <c r="B69" s="4" t="s">
        <v>234</v>
      </c>
      <c r="C69" s="5" t="s">
        <v>264</v>
      </c>
      <c r="D69" s="6" t="s">
        <v>268</v>
      </c>
      <c r="E69" s="6" t="s">
        <v>268</v>
      </c>
      <c r="F69" s="6">
        <v>50622.742961880198</v>
      </c>
      <c r="G69" s="6">
        <v>69363.064635197501</v>
      </c>
      <c r="H69" s="6">
        <v>74540.478974482394</v>
      </c>
      <c r="I69" s="6">
        <f>+SUM('[2]5. Indicadores'!$BD$146:$BG$146)</f>
        <v>86751.617927061132</v>
      </c>
    </row>
    <row r="70" spans="1:9" ht="15" customHeight="1" x14ac:dyDescent="0.15">
      <c r="A70" s="7"/>
      <c r="B70" s="7"/>
      <c r="C70" s="8" t="s">
        <v>289</v>
      </c>
      <c r="D70" s="16" t="s">
        <v>54</v>
      </c>
      <c r="E70" s="16"/>
      <c r="F70" s="16"/>
      <c r="G70" s="16"/>
      <c r="H70" s="16"/>
      <c r="I70" s="16"/>
    </row>
    <row r="71" spans="1:9" ht="15" customHeight="1" x14ac:dyDescent="0.15">
      <c r="A71" s="4" t="s">
        <v>240</v>
      </c>
      <c r="B71" s="4" t="s">
        <v>24</v>
      </c>
      <c r="C71" s="5" t="s">
        <v>260</v>
      </c>
      <c r="D71" s="6" t="s">
        <v>268</v>
      </c>
      <c r="E71" s="6" t="s">
        <v>268</v>
      </c>
      <c r="F71" s="6" t="s">
        <v>268</v>
      </c>
      <c r="G71" s="6" t="s">
        <v>268</v>
      </c>
      <c r="H71" s="6">
        <v>85029.652719999998</v>
      </c>
      <c r="I71" s="6">
        <f>+SUM('[2]5. Indicadores'!$BD$150:$BG$150)</f>
        <v>273872.46906233352</v>
      </c>
    </row>
    <row r="72" spans="1:9" ht="15" customHeight="1" x14ac:dyDescent="0.15">
      <c r="A72" s="4" t="s">
        <v>231</v>
      </c>
      <c r="B72" s="4" t="s">
        <v>232</v>
      </c>
      <c r="C72" s="5" t="s">
        <v>261</v>
      </c>
      <c r="D72" s="21" t="s">
        <v>268</v>
      </c>
      <c r="E72" s="21" t="s">
        <v>268</v>
      </c>
      <c r="F72" s="21" t="s">
        <v>268</v>
      </c>
      <c r="G72" s="21" t="s">
        <v>268</v>
      </c>
      <c r="H72" s="21">
        <v>3.06502277925172E-2</v>
      </c>
      <c r="I72" s="21">
        <f>+AVERAGE('[2]5. Indicadores'!$BD$152:$BG$152)</f>
        <v>1.4206201944648694E-2</v>
      </c>
    </row>
    <row r="73" spans="1:9" ht="15" customHeight="1" x14ac:dyDescent="0.15">
      <c r="A73" s="4" t="s">
        <v>231</v>
      </c>
      <c r="B73" s="4" t="s">
        <v>232</v>
      </c>
      <c r="C73" s="5" t="s">
        <v>262</v>
      </c>
      <c r="D73" s="6" t="s">
        <v>268</v>
      </c>
      <c r="E73" s="6" t="s">
        <v>268</v>
      </c>
      <c r="F73" s="6" t="s">
        <v>268</v>
      </c>
      <c r="G73" s="6" t="s">
        <v>268</v>
      </c>
      <c r="H73" s="6">
        <v>47228.364999999998</v>
      </c>
      <c r="I73" s="6">
        <f>+AVERAGE('[2]5. Indicadores'!$BD$153:$BG$153)</f>
        <v>47035.399999999994</v>
      </c>
    </row>
    <row r="74" spans="1:9" ht="15" customHeight="1" x14ac:dyDescent="0.15">
      <c r="A74" s="4" t="s">
        <v>231</v>
      </c>
      <c r="B74" s="4" t="s">
        <v>232</v>
      </c>
      <c r="C74" s="5" t="s">
        <v>263</v>
      </c>
      <c r="D74" s="24" t="s">
        <v>268</v>
      </c>
      <c r="E74" s="24" t="s">
        <v>268</v>
      </c>
      <c r="F74" s="24" t="s">
        <v>268</v>
      </c>
      <c r="G74" s="24" t="s">
        <v>268</v>
      </c>
      <c r="H74" s="24">
        <v>0.70661627851876296</v>
      </c>
      <c r="I74" s="24">
        <f>+'[3]MA - Apertura por Mall'!$AA$58</f>
        <v>0.85935341182869218</v>
      </c>
    </row>
    <row r="75" spans="1:9" ht="15" customHeight="1" x14ac:dyDescent="0.15">
      <c r="A75" s="4" t="s">
        <v>23</v>
      </c>
      <c r="B75" s="4" t="s">
        <v>234</v>
      </c>
      <c r="C75" s="5" t="s">
        <v>264</v>
      </c>
      <c r="D75" s="6" t="s">
        <v>268</v>
      </c>
      <c r="E75" s="6" t="s">
        <v>268</v>
      </c>
      <c r="F75" s="6" t="s">
        <v>268</v>
      </c>
      <c r="G75" s="6" t="s">
        <v>268</v>
      </c>
      <c r="H75" s="6">
        <v>20039.2187749968</v>
      </c>
      <c r="I75" s="6">
        <f>+SUM('[2]5. Indicadores'!$BD$155:$BG$155)</f>
        <v>68938.149570836191</v>
      </c>
    </row>
    <row r="76" spans="1:9" ht="15" customHeight="1" x14ac:dyDescent="0.15">
      <c r="A76" s="7"/>
      <c r="B76" s="7"/>
      <c r="C76" s="8" t="s">
        <v>269</v>
      </c>
      <c r="D76" s="16" t="s">
        <v>54</v>
      </c>
      <c r="E76" s="16"/>
      <c r="F76" s="16"/>
      <c r="G76" s="16"/>
      <c r="H76" s="16"/>
      <c r="I76" s="16"/>
    </row>
    <row r="77" spans="1:9" ht="15" customHeight="1" x14ac:dyDescent="0.15">
      <c r="A77" s="4" t="s">
        <v>240</v>
      </c>
      <c r="B77" s="4" t="s">
        <v>24</v>
      </c>
      <c r="C77" s="5" t="s">
        <v>260</v>
      </c>
      <c r="D77" s="6" t="s">
        <v>268</v>
      </c>
      <c r="E77" s="6" t="s">
        <v>268</v>
      </c>
      <c r="F77" s="6" t="s">
        <v>268</v>
      </c>
      <c r="G77" s="6" t="s">
        <v>268</v>
      </c>
      <c r="H77" s="6">
        <v>56326.873520000001</v>
      </c>
      <c r="I77" s="6">
        <f>+SUM('[2]5. Indicadores'!$BD$159:$BG$159)</f>
        <v>449205.13497893402</v>
      </c>
    </row>
    <row r="78" spans="1:9" ht="15" customHeight="1" x14ac:dyDescent="0.15">
      <c r="A78" s="4" t="s">
        <v>231</v>
      </c>
      <c r="B78" s="4" t="s">
        <v>232</v>
      </c>
      <c r="C78" s="5" t="s">
        <v>261</v>
      </c>
      <c r="D78" s="21" t="s">
        <v>268</v>
      </c>
      <c r="E78" s="21" t="s">
        <v>268</v>
      </c>
      <c r="F78" s="21" t="s">
        <v>268</v>
      </c>
      <c r="G78" s="21" t="s">
        <v>268</v>
      </c>
      <c r="H78" s="21">
        <v>4.1884929989921403E-2</v>
      </c>
      <c r="I78" s="21">
        <f>+AVERAGE('[2]5. Indicadores'!$BD$161:$BG$161)</f>
        <v>1.3912840792411119E-2</v>
      </c>
    </row>
    <row r="79" spans="1:9" ht="15" customHeight="1" x14ac:dyDescent="0.15">
      <c r="A79" s="4" t="s">
        <v>231</v>
      </c>
      <c r="B79" s="4" t="s">
        <v>232</v>
      </c>
      <c r="C79" s="5" t="s">
        <v>262</v>
      </c>
      <c r="D79" s="6" t="s">
        <v>268</v>
      </c>
      <c r="E79" s="6" t="s">
        <v>268</v>
      </c>
      <c r="F79" s="6" t="s">
        <v>268</v>
      </c>
      <c r="G79" s="6" t="s">
        <v>268</v>
      </c>
      <c r="H79" s="6">
        <v>61262.964999999997</v>
      </c>
      <c r="I79" s="6">
        <f>+AVERAGE('[2]5. Indicadores'!$BD$162:$BG$162)</f>
        <v>61354.897499999992</v>
      </c>
    </row>
    <row r="80" spans="1:9" ht="15" customHeight="1" x14ac:dyDescent="0.15">
      <c r="A80" s="4" t="s">
        <v>231</v>
      </c>
      <c r="B80" s="4" t="s">
        <v>232</v>
      </c>
      <c r="C80" s="5" t="s">
        <v>263</v>
      </c>
      <c r="D80" s="24" t="s">
        <v>268</v>
      </c>
      <c r="E80" s="24" t="s">
        <v>268</v>
      </c>
      <c r="F80" s="24" t="s">
        <v>268</v>
      </c>
      <c r="G80" s="24" t="s">
        <v>268</v>
      </c>
      <c r="H80" s="24">
        <v>0.49295866415994199</v>
      </c>
      <c r="I80" s="24">
        <f>+'[3]MA - Apertura por Mall'!$AA$74</f>
        <v>0.85062992131508297</v>
      </c>
    </row>
    <row r="81" spans="1:9" ht="15" customHeight="1" x14ac:dyDescent="0.15">
      <c r="A81" s="4" t="s">
        <v>23</v>
      </c>
      <c r="B81" s="4" t="s">
        <v>234</v>
      </c>
      <c r="C81" s="5" t="s">
        <v>264</v>
      </c>
      <c r="D81" s="6" t="s">
        <v>268</v>
      </c>
      <c r="E81" s="6" t="s">
        <v>268</v>
      </c>
      <c r="F81" s="6" t="s">
        <v>268</v>
      </c>
      <c r="G81" s="6" t="s">
        <v>268</v>
      </c>
      <c r="H81" s="6">
        <v>13349.6567804851</v>
      </c>
      <c r="I81" s="6">
        <f>+SUM('[2]5. Indicadores'!$BD$164:$BG$164)</f>
        <v>113114.42642559578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F0285-11D7-B661-48B4-77704855087D}">
  <sheetPr>
    <tabColor rgb="FF92D050"/>
  </sheetPr>
  <dimension ref="A1:AA81"/>
  <sheetViews>
    <sheetView zoomScale="85" zoomScaleNormal="85" workbookViewId="0">
      <pane xSplit="3" ySplit="3" topLeftCell="W4" activePane="bottomRight" state="frozen"/>
      <selection pane="topRight" activeCell="D1" sqref="D1"/>
      <selection pane="bottomLeft" activeCell="A4" sqref="A4"/>
      <selection pane="bottomRight" activeCell="AA1" sqref="AA1:AA3"/>
    </sheetView>
  </sheetViews>
  <sheetFormatPr baseColWidth="10" defaultColWidth="10.28515625" defaultRowHeight="15" customHeight="1" outlineLevelCol="1" x14ac:dyDescent="0.25"/>
  <cols>
    <col min="1" max="2" width="25" hidden="1" customWidth="1" outlineLevel="1"/>
    <col min="3" max="3" width="66.7109375" style="15" customWidth="1" collapsed="1"/>
    <col min="4" max="27" width="25" customWidth="1"/>
  </cols>
  <sheetData>
    <row r="1" spans="1:27" ht="15" customHeight="1" x14ac:dyDescent="0.25">
      <c r="A1" s="2" t="s">
        <v>0</v>
      </c>
      <c r="B1" s="2" t="s">
        <v>1</v>
      </c>
      <c r="C1" s="3" t="s">
        <v>2</v>
      </c>
      <c r="D1" s="2" t="s">
        <v>61</v>
      </c>
      <c r="E1" s="2" t="s">
        <v>62</v>
      </c>
      <c r="F1" s="2" t="s">
        <v>63</v>
      </c>
      <c r="G1" s="2" t="s">
        <v>64</v>
      </c>
      <c r="H1" s="2" t="s">
        <v>65</v>
      </c>
      <c r="I1" s="2" t="s">
        <v>66</v>
      </c>
      <c r="J1" s="2" t="s">
        <v>67</v>
      </c>
      <c r="K1" s="2" t="s">
        <v>68</v>
      </c>
      <c r="L1" s="2" t="s">
        <v>69</v>
      </c>
      <c r="M1" s="2" t="s">
        <v>70</v>
      </c>
      <c r="N1" s="2" t="s">
        <v>71</v>
      </c>
      <c r="O1" s="2" t="s">
        <v>72</v>
      </c>
      <c r="P1" s="2" t="s">
        <v>73</v>
      </c>
      <c r="Q1" s="2" t="s">
        <v>74</v>
      </c>
      <c r="R1" s="2" t="s">
        <v>75</v>
      </c>
      <c r="S1" s="2" t="s">
        <v>76</v>
      </c>
      <c r="T1" s="2" t="s">
        <v>77</v>
      </c>
      <c r="U1" s="2" t="s">
        <v>78</v>
      </c>
      <c r="V1" s="2" t="s">
        <v>79</v>
      </c>
      <c r="W1" s="2" t="s">
        <v>80</v>
      </c>
      <c r="X1" s="2" t="s">
        <v>81</v>
      </c>
      <c r="Y1" s="2" t="s">
        <v>82</v>
      </c>
      <c r="Z1" s="2" t="s">
        <v>83</v>
      </c>
      <c r="AA1" s="2" t="s">
        <v>286</v>
      </c>
    </row>
    <row r="2" spans="1:27" ht="15" customHeight="1" x14ac:dyDescent="0.25">
      <c r="A2" s="2"/>
      <c r="B2" s="2"/>
      <c r="C2" s="3" t="s">
        <v>9</v>
      </c>
      <c r="D2" s="2" t="s">
        <v>87</v>
      </c>
      <c r="E2" s="2" t="s">
        <v>88</v>
      </c>
      <c r="F2" s="2" t="s">
        <v>89</v>
      </c>
      <c r="G2" s="2" t="s">
        <v>11</v>
      </c>
      <c r="H2" s="2" t="s">
        <v>90</v>
      </c>
      <c r="I2" s="2" t="s">
        <v>91</v>
      </c>
      <c r="J2" s="2" t="s">
        <v>92</v>
      </c>
      <c r="K2" s="2" t="s">
        <v>12</v>
      </c>
      <c r="L2" s="2" t="s">
        <v>93</v>
      </c>
      <c r="M2" s="2" t="s">
        <v>94</v>
      </c>
      <c r="N2" s="2" t="s">
        <v>95</v>
      </c>
      <c r="O2" s="2" t="s">
        <v>13</v>
      </c>
      <c r="P2" s="2" t="s">
        <v>96</v>
      </c>
      <c r="Q2" s="2" t="s">
        <v>97</v>
      </c>
      <c r="R2" s="2" t="s">
        <v>98</v>
      </c>
      <c r="S2" s="2" t="s">
        <v>14</v>
      </c>
      <c r="T2" s="2" t="s">
        <v>21</v>
      </c>
      <c r="U2" s="2" t="s">
        <v>99</v>
      </c>
      <c r="V2" s="2" t="s">
        <v>100</v>
      </c>
      <c r="W2" s="2" t="s">
        <v>15</v>
      </c>
      <c r="X2" s="2" t="s">
        <v>101</v>
      </c>
      <c r="Y2" s="2" t="s">
        <v>102</v>
      </c>
      <c r="Z2" s="2" t="s">
        <v>103</v>
      </c>
      <c r="AA2" s="2" t="s">
        <v>15</v>
      </c>
    </row>
    <row r="3" spans="1:27" ht="15" customHeight="1" x14ac:dyDescent="0.25">
      <c r="A3" s="2"/>
      <c r="B3" s="2"/>
      <c r="C3" s="3" t="s">
        <v>16</v>
      </c>
      <c r="D3" s="2" t="s">
        <v>107</v>
      </c>
      <c r="E3" s="2" t="s">
        <v>108</v>
      </c>
      <c r="F3" s="2" t="s">
        <v>109</v>
      </c>
      <c r="G3" s="2" t="s">
        <v>18</v>
      </c>
      <c r="H3" s="2" t="s">
        <v>110</v>
      </c>
      <c r="I3" s="2" t="s">
        <v>111</v>
      </c>
      <c r="J3" s="2" t="s">
        <v>112</v>
      </c>
      <c r="K3" s="2" t="s">
        <v>19</v>
      </c>
      <c r="L3" s="2" t="s">
        <v>113</v>
      </c>
      <c r="M3" s="2" t="s">
        <v>114</v>
      </c>
      <c r="N3" s="2" t="s">
        <v>115</v>
      </c>
      <c r="O3" s="2" t="s">
        <v>20</v>
      </c>
      <c r="P3" s="2" t="s">
        <v>116</v>
      </c>
      <c r="Q3" s="2" t="s">
        <v>117</v>
      </c>
      <c r="R3" s="2" t="s">
        <v>118</v>
      </c>
      <c r="S3" s="2" t="s">
        <v>21</v>
      </c>
      <c r="T3" s="2" t="s">
        <v>119</v>
      </c>
      <c r="U3" s="2" t="s">
        <v>120</v>
      </c>
      <c r="V3" s="2" t="s">
        <v>121</v>
      </c>
      <c r="W3" s="2" t="s">
        <v>22</v>
      </c>
      <c r="X3" s="2" t="s">
        <v>122</v>
      </c>
      <c r="Y3" s="2" t="s">
        <v>123</v>
      </c>
      <c r="Z3" s="2" t="s">
        <v>124</v>
      </c>
      <c r="AA3" s="2" t="s">
        <v>285</v>
      </c>
    </row>
    <row r="4" spans="1:27" ht="15" customHeight="1" x14ac:dyDescent="0.15">
      <c r="A4" s="18"/>
      <c r="B4" s="18"/>
      <c r="C4" s="19" t="s">
        <v>229</v>
      </c>
      <c r="D4" s="20" t="s">
        <v>54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</row>
    <row r="5" spans="1:27" ht="15" customHeight="1" x14ac:dyDescent="0.15">
      <c r="A5" s="7"/>
      <c r="B5" s="7"/>
      <c r="C5" s="8" t="s">
        <v>230</v>
      </c>
      <c r="D5" s="16" t="s">
        <v>54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</row>
    <row r="6" spans="1:27" ht="15" customHeight="1" x14ac:dyDescent="0.15">
      <c r="A6" s="4" t="s">
        <v>231</v>
      </c>
      <c r="B6" s="4" t="s">
        <v>232</v>
      </c>
      <c r="C6" s="10" t="s">
        <v>233</v>
      </c>
      <c r="D6" s="21">
        <v>2.4E-2</v>
      </c>
      <c r="E6" s="21">
        <v>-1.3999999999999999E-2</v>
      </c>
      <c r="F6" s="21">
        <v>0</v>
      </c>
      <c r="G6" s="21">
        <v>-0.121891240234831</v>
      </c>
      <c r="H6" s="21">
        <v>-0.15017811309486398</v>
      </c>
      <c r="I6" s="21">
        <v>-0.61294199478624301</v>
      </c>
      <c r="J6" s="21">
        <v>7.2143747801478794E-2</v>
      </c>
      <c r="K6" s="21">
        <v>0.447661740423689</v>
      </c>
      <c r="L6" s="21">
        <v>1.4553012058616599</v>
      </c>
      <c r="M6" s="21">
        <v>1.1659999999999999</v>
      </c>
      <c r="N6" s="21">
        <v>0.90700000000000003</v>
      </c>
      <c r="O6" s="21">
        <v>0.309</v>
      </c>
      <c r="P6" s="21">
        <v>0.13800000000000001</v>
      </c>
      <c r="Q6" s="21">
        <v>-2.7999999999999997E-2</v>
      </c>
      <c r="R6" s="21">
        <v>-0.36394379999999998</v>
      </c>
      <c r="S6" s="21">
        <v>-0.2224073</v>
      </c>
      <c r="T6" s="21">
        <v>-0.170332698680633</v>
      </c>
      <c r="U6" s="21">
        <v>-0.13963123709768799</v>
      </c>
      <c r="V6" s="21">
        <v>-0.14662845955339399</v>
      </c>
      <c r="W6" s="21">
        <v>-8.764236060462921E-2</v>
      </c>
      <c r="X6" s="21">
        <v>-5.56094869323442E-3</v>
      </c>
      <c r="Y6" s="21">
        <v>5.6000000000000001E-2</v>
      </c>
      <c r="Z6" s="21">
        <v>5.1098605984287303E-2</v>
      </c>
      <c r="AA6" s="21">
        <f>+'[2]5. Indicadores'!BG8</f>
        <v>7.8661126196432063E-2</v>
      </c>
    </row>
    <row r="7" spans="1:27" ht="15" customHeight="1" x14ac:dyDescent="0.15">
      <c r="A7" s="4" t="s">
        <v>23</v>
      </c>
      <c r="B7" s="4" t="s">
        <v>234</v>
      </c>
      <c r="C7" s="10" t="s">
        <v>235</v>
      </c>
      <c r="D7" s="6">
        <v>190528.36399999997</v>
      </c>
      <c r="E7" s="6">
        <v>178134.56899999999</v>
      </c>
      <c r="F7" s="6">
        <v>192588.79500000001</v>
      </c>
      <c r="G7" s="6">
        <v>161242.01699999999</v>
      </c>
      <c r="H7" s="6">
        <v>168091.19</v>
      </c>
      <c r="I7" s="6">
        <v>175672.31299999999</v>
      </c>
      <c r="J7" s="6">
        <v>183511.70899999997</v>
      </c>
      <c r="K7" s="6">
        <v>162071.72400000002</v>
      </c>
      <c r="L7" s="6">
        <v>190589.21100000001</v>
      </c>
      <c r="M7" s="6">
        <v>179464.04500000001</v>
      </c>
      <c r="N7" s="6">
        <v>228951.60100000002</v>
      </c>
      <c r="O7" s="6">
        <v>218858</v>
      </c>
      <c r="P7" s="6">
        <v>259883</v>
      </c>
      <c r="Q7" s="6">
        <v>260830</v>
      </c>
      <c r="R7" s="6">
        <v>297018.64399999997</v>
      </c>
      <c r="S7" s="6">
        <v>240502.57800000001</v>
      </c>
      <c r="T7" s="6">
        <v>247533.41699999999</v>
      </c>
      <c r="U7" s="6">
        <v>203370.304</v>
      </c>
      <c r="V7" s="6">
        <v>233488.79500000001</v>
      </c>
      <c r="W7" s="6">
        <v>194309.21900000001</v>
      </c>
      <c r="X7" s="6">
        <v>208253.098</v>
      </c>
      <c r="Y7" s="6">
        <v>203908</v>
      </c>
      <c r="Z7" s="6">
        <v>231130.14800000002</v>
      </c>
      <c r="AA7" s="6">
        <f>+'[2]5. Indicadores'!$BG$14</f>
        <v>204468.53099999999</v>
      </c>
    </row>
    <row r="8" spans="1:27" ht="15" customHeight="1" x14ac:dyDescent="0.15">
      <c r="A8" s="4" t="s">
        <v>231</v>
      </c>
      <c r="B8" s="4" t="s">
        <v>232</v>
      </c>
      <c r="C8" s="10" t="s">
        <v>236</v>
      </c>
      <c r="D8" s="6">
        <v>290857</v>
      </c>
      <c r="E8" s="6">
        <v>290857</v>
      </c>
      <c r="F8" s="6">
        <v>290857</v>
      </c>
      <c r="G8" s="6">
        <v>290857</v>
      </c>
      <c r="H8" s="6">
        <v>290857</v>
      </c>
      <c r="I8" s="6">
        <v>290857</v>
      </c>
      <c r="J8" s="6">
        <v>290857</v>
      </c>
      <c r="K8" s="6">
        <v>290857</v>
      </c>
      <c r="L8" s="6">
        <v>290857</v>
      </c>
      <c r="M8" s="6">
        <v>288570</v>
      </c>
      <c r="N8" s="6">
        <v>288570</v>
      </c>
      <c r="O8" s="6">
        <v>288570</v>
      </c>
      <c r="P8" s="6">
        <v>288570</v>
      </c>
      <c r="Q8" s="6">
        <v>285821</v>
      </c>
      <c r="R8" s="6">
        <v>285821</v>
      </c>
      <c r="S8" s="6">
        <v>285821</v>
      </c>
      <c r="T8" s="6">
        <v>285821</v>
      </c>
      <c r="U8" s="6">
        <v>285821</v>
      </c>
      <c r="V8" s="6">
        <v>285821</v>
      </c>
      <c r="W8" s="6">
        <v>285821</v>
      </c>
      <c r="X8" s="6">
        <v>285821</v>
      </c>
      <c r="Y8" s="6">
        <v>285821</v>
      </c>
      <c r="Z8" s="6">
        <v>285821</v>
      </c>
      <c r="AA8" s="6">
        <f>+'[2]5. Indicadores'!$BG$17</f>
        <v>280405</v>
      </c>
    </row>
    <row r="9" spans="1:27" ht="15" customHeight="1" x14ac:dyDescent="0.15">
      <c r="A9" s="4" t="s">
        <v>231</v>
      </c>
      <c r="B9" s="4" t="s">
        <v>232</v>
      </c>
      <c r="C9" s="10" t="s">
        <v>237</v>
      </c>
      <c r="D9" s="6">
        <v>46</v>
      </c>
      <c r="E9" s="6">
        <v>46</v>
      </c>
      <c r="F9" s="6">
        <v>46</v>
      </c>
      <c r="G9" s="6">
        <v>41.401881720430104</v>
      </c>
      <c r="H9" s="6">
        <v>39.075268817204304</v>
      </c>
      <c r="I9" s="6">
        <v>7.6222222222222191</v>
      </c>
      <c r="J9" s="6">
        <v>19</v>
      </c>
      <c r="K9" s="6">
        <v>32</v>
      </c>
      <c r="L9" s="6">
        <v>26.023810000000001</v>
      </c>
      <c r="M9" s="6">
        <v>13.893906810040001</v>
      </c>
      <c r="N9" s="6">
        <v>42.170967741935499</v>
      </c>
      <c r="O9" s="6">
        <v>45.379310344830003</v>
      </c>
      <c r="P9" s="6">
        <v>45</v>
      </c>
      <c r="Q9" s="6">
        <v>45</v>
      </c>
      <c r="R9" s="6">
        <v>45</v>
      </c>
      <c r="S9" s="6">
        <v>45</v>
      </c>
      <c r="T9" s="6">
        <v>45</v>
      </c>
      <c r="U9" s="6">
        <v>45</v>
      </c>
      <c r="V9" s="6">
        <v>45</v>
      </c>
      <c r="W9" s="6">
        <v>45</v>
      </c>
      <c r="X9" s="6">
        <v>45</v>
      </c>
      <c r="Y9" s="6">
        <v>45</v>
      </c>
      <c r="Z9" s="6">
        <v>45</v>
      </c>
      <c r="AA9" s="6">
        <v>43</v>
      </c>
    </row>
    <row r="10" spans="1:27" ht="15" customHeight="1" x14ac:dyDescent="0.15">
      <c r="A10" s="4" t="s">
        <v>231</v>
      </c>
      <c r="B10" s="4" t="s">
        <v>232</v>
      </c>
      <c r="C10" s="10" t="s">
        <v>238</v>
      </c>
      <c r="D10" s="6">
        <v>46</v>
      </c>
      <c r="E10" s="6">
        <v>46</v>
      </c>
      <c r="F10" s="6">
        <v>46</v>
      </c>
      <c r="G10" s="6">
        <v>46</v>
      </c>
      <c r="H10" s="6">
        <v>46</v>
      </c>
      <c r="I10" s="6">
        <v>46</v>
      </c>
      <c r="J10" s="6">
        <v>46</v>
      </c>
      <c r="K10" s="6">
        <v>46</v>
      </c>
      <c r="L10" s="6">
        <v>45</v>
      </c>
      <c r="M10" s="6">
        <v>45</v>
      </c>
      <c r="N10" s="6">
        <v>45</v>
      </c>
      <c r="O10" s="6">
        <v>45</v>
      </c>
      <c r="P10" s="6">
        <v>45</v>
      </c>
      <c r="Q10" s="6">
        <v>45</v>
      </c>
      <c r="R10" s="6">
        <v>45</v>
      </c>
      <c r="S10" s="6">
        <v>45</v>
      </c>
      <c r="T10" s="6">
        <v>45</v>
      </c>
      <c r="U10" s="6">
        <v>45</v>
      </c>
      <c r="V10" s="6">
        <v>45</v>
      </c>
      <c r="W10" s="6">
        <v>45</v>
      </c>
      <c r="X10" s="6">
        <v>45</v>
      </c>
      <c r="Y10" s="6">
        <v>45</v>
      </c>
      <c r="Z10" s="6">
        <v>45</v>
      </c>
      <c r="AA10" s="6">
        <v>43</v>
      </c>
    </row>
    <row r="11" spans="1:27" ht="15" customHeight="1" x14ac:dyDescent="0.15">
      <c r="A11" s="7"/>
      <c r="B11" s="7"/>
      <c r="C11" s="8" t="s">
        <v>239</v>
      </c>
      <c r="D11" s="16" t="s">
        <v>54</v>
      </c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</row>
    <row r="12" spans="1:27" ht="15" customHeight="1" x14ac:dyDescent="0.15">
      <c r="A12" s="4" t="s">
        <v>231</v>
      </c>
      <c r="B12" s="4" t="s">
        <v>232</v>
      </c>
      <c r="C12" s="10" t="s">
        <v>233</v>
      </c>
      <c r="D12" s="21">
        <v>-4.0000000000000001E-3</v>
      </c>
      <c r="E12" s="21">
        <v>-4.8000000000000001E-2</v>
      </c>
      <c r="F12" s="21">
        <v>2.7000000000000003E-2</v>
      </c>
      <c r="G12" s="21">
        <v>-2.3771773428959003E-2</v>
      </c>
      <c r="H12" s="21">
        <v>-0.21969363621363003</v>
      </c>
      <c r="I12" s="21">
        <v>-0.78755412696418303</v>
      </c>
      <c r="J12" s="21">
        <v>-5.6331706797226794E-2</v>
      </c>
      <c r="K12" s="21">
        <v>0.10486409226772601</v>
      </c>
      <c r="L12" s="21">
        <v>0.18811860832584401</v>
      </c>
      <c r="M12" s="21">
        <v>3.7310652872399999</v>
      </c>
      <c r="N12" s="21">
        <v>0.37819624637863697</v>
      </c>
      <c r="O12" s="21">
        <v>0.10780147141</v>
      </c>
      <c r="P12" s="21">
        <v>0.28300000000000003</v>
      </c>
      <c r="Q12" s="21">
        <v>0.26600000000000001</v>
      </c>
      <c r="R12" s="21">
        <v>7.8927054869999999E-2</v>
      </c>
      <c r="S12" s="21">
        <v>5.9250574580000007E-2</v>
      </c>
      <c r="T12" s="21">
        <v>-3.09709966721885E-2</v>
      </c>
      <c r="U12" s="21">
        <v>-0.152040593958193</v>
      </c>
      <c r="V12" s="21">
        <v>-0.15519129492682601</v>
      </c>
      <c r="W12" s="21">
        <v>-8.8173212013268609E-2</v>
      </c>
      <c r="X12" s="21">
        <v>0.137231739039648</v>
      </c>
      <c r="Y12" s="21">
        <v>0.221</v>
      </c>
      <c r="Z12" s="21">
        <v>0.21550297799832802</v>
      </c>
      <c r="AA12" s="21">
        <f>+'[2]5. Indicadores'!$BG$25</f>
        <v>0.19037900581778122</v>
      </c>
    </row>
    <row r="13" spans="1:27" ht="15" customHeight="1" x14ac:dyDescent="0.15">
      <c r="A13" s="4" t="s">
        <v>240</v>
      </c>
      <c r="B13" s="4" t="s">
        <v>24</v>
      </c>
      <c r="C13" s="10" t="s">
        <v>241</v>
      </c>
      <c r="D13" s="6">
        <v>537799.96576514898</v>
      </c>
      <c r="E13" s="6">
        <v>539675.55760279298</v>
      </c>
      <c r="F13" s="6">
        <v>535051.91639245499</v>
      </c>
      <c r="G13" s="6">
        <v>520116.80817192898</v>
      </c>
      <c r="H13" s="6">
        <v>541761.81722900795</v>
      </c>
      <c r="I13" s="6">
        <v>525804.36225699401</v>
      </c>
      <c r="J13" s="6">
        <v>568567.69378252502</v>
      </c>
      <c r="K13" s="6">
        <v>520223.89997962897</v>
      </c>
      <c r="L13" s="6">
        <v>566810.35484540404</v>
      </c>
      <c r="M13" s="6">
        <v>600716.65870107803</v>
      </c>
      <c r="N13" s="6">
        <v>598111.45010950998</v>
      </c>
      <c r="O13" s="6">
        <v>620111.26109118399</v>
      </c>
      <c r="P13" s="6">
        <v>677400.51294007897</v>
      </c>
      <c r="Q13" s="6">
        <v>650394.17001723102</v>
      </c>
      <c r="R13" s="6">
        <v>650447.90264972206</v>
      </c>
      <c r="S13" s="6">
        <v>571556.10125679697</v>
      </c>
      <c r="T13" s="6">
        <v>576519.78372179903</v>
      </c>
      <c r="U13" s="6">
        <v>581215.11624999996</v>
      </c>
      <c r="V13" s="6">
        <v>549139.12601999997</v>
      </c>
      <c r="W13" s="6">
        <v>490520.98813999997</v>
      </c>
      <c r="X13" s="6">
        <v>555903.96311999997</v>
      </c>
      <c r="Y13" s="6">
        <v>566932</v>
      </c>
      <c r="Z13" s="6">
        <v>582470.90454999998</v>
      </c>
      <c r="AA13" s="6">
        <f>+'[2]5. Indicadores'!$BG$31</f>
        <v>533990.78951000003</v>
      </c>
    </row>
    <row r="14" spans="1:27" ht="15" customHeight="1" x14ac:dyDescent="0.15">
      <c r="A14" s="4" t="s">
        <v>231</v>
      </c>
      <c r="B14" s="4" t="s">
        <v>232</v>
      </c>
      <c r="C14" s="10" t="s">
        <v>242</v>
      </c>
      <c r="D14" s="22">
        <v>204.47</v>
      </c>
      <c r="E14" s="22">
        <v>206.24</v>
      </c>
      <c r="F14" s="22">
        <v>215.77</v>
      </c>
      <c r="G14" s="22">
        <v>226.14</v>
      </c>
      <c r="H14" s="22">
        <v>248.07</v>
      </c>
      <c r="I14" s="22">
        <v>231.99</v>
      </c>
      <c r="J14" s="22">
        <v>219.06</v>
      </c>
      <c r="K14" s="22">
        <v>196.36</v>
      </c>
      <c r="L14" s="22">
        <v>192.76</v>
      </c>
      <c r="M14" s="22">
        <v>188.31</v>
      </c>
      <c r="N14" s="22">
        <v>196.33</v>
      </c>
      <c r="O14" s="22">
        <v>211.88</v>
      </c>
      <c r="P14" s="22">
        <v>214.45</v>
      </c>
      <c r="Q14" s="22">
        <v>243.74</v>
      </c>
      <c r="R14" s="22">
        <v>240.78</v>
      </c>
      <c r="S14" s="22">
        <v>224.38</v>
      </c>
      <c r="T14" s="22">
        <v>210.06</v>
      </c>
      <c r="U14" s="22">
        <v>221.26</v>
      </c>
      <c r="V14" s="22">
        <v>235.88</v>
      </c>
      <c r="W14" s="22">
        <v>236.97</v>
      </c>
      <c r="X14" s="22">
        <v>264.47000000000003</v>
      </c>
      <c r="Y14" s="22">
        <v>246</v>
      </c>
      <c r="Z14" s="22">
        <v>242.61</v>
      </c>
      <c r="AA14" s="22">
        <f>+'[2]5. Indicadores'!$BG$33</f>
        <v>264.54000000000002</v>
      </c>
    </row>
    <row r="15" spans="1:27" ht="15" customHeight="1" x14ac:dyDescent="0.15">
      <c r="A15" s="4" t="s">
        <v>231</v>
      </c>
      <c r="B15" s="4" t="s">
        <v>232</v>
      </c>
      <c r="C15" s="10" t="s">
        <v>236</v>
      </c>
      <c r="D15" s="6">
        <v>191496</v>
      </c>
      <c r="E15" s="6">
        <v>191496</v>
      </c>
      <c r="F15" s="6">
        <v>191496</v>
      </c>
      <c r="G15" s="6">
        <v>191496</v>
      </c>
      <c r="H15" s="6">
        <v>191496</v>
      </c>
      <c r="I15" s="6">
        <v>191496</v>
      </c>
      <c r="J15" s="6">
        <v>203597</v>
      </c>
      <c r="K15" s="6">
        <v>203597</v>
      </c>
      <c r="L15" s="6">
        <v>203597</v>
      </c>
      <c r="M15" s="6">
        <v>203597</v>
      </c>
      <c r="N15" s="6">
        <v>203597</v>
      </c>
      <c r="O15" s="6">
        <v>203597</v>
      </c>
      <c r="P15" s="6">
        <v>203597</v>
      </c>
      <c r="Q15" s="6">
        <v>203597</v>
      </c>
      <c r="R15" s="6">
        <v>203597</v>
      </c>
      <c r="S15" s="6">
        <v>218809.8</v>
      </c>
      <c r="T15" s="6">
        <v>218809.8</v>
      </c>
      <c r="U15" s="6">
        <v>218809.8</v>
      </c>
      <c r="V15" s="6">
        <v>224342.39999999999</v>
      </c>
      <c r="W15" s="6">
        <v>231953</v>
      </c>
      <c r="X15" s="6">
        <v>231953</v>
      </c>
      <c r="Y15" s="6">
        <v>224383</v>
      </c>
      <c r="Z15" s="6">
        <v>224383.34</v>
      </c>
      <c r="AA15" s="6">
        <f>+'[2]5. Indicadores'!$BG$36</f>
        <v>221746.94</v>
      </c>
    </row>
    <row r="16" spans="1:27" ht="15" customHeight="1" x14ac:dyDescent="0.15">
      <c r="A16" s="4" t="s">
        <v>231</v>
      </c>
      <c r="B16" s="4" t="s">
        <v>232</v>
      </c>
      <c r="C16" s="10" t="s">
        <v>237</v>
      </c>
      <c r="D16" s="6">
        <v>29</v>
      </c>
      <c r="E16" s="6">
        <v>29</v>
      </c>
      <c r="F16" s="6">
        <v>29</v>
      </c>
      <c r="G16" s="6">
        <v>29</v>
      </c>
      <c r="H16" s="6">
        <v>24.1666666666667</v>
      </c>
      <c r="I16" s="6">
        <v>1.6</v>
      </c>
      <c r="J16" s="6">
        <v>23</v>
      </c>
      <c r="K16" s="6">
        <v>29</v>
      </c>
      <c r="L16" s="6">
        <v>23.377777777777801</v>
      </c>
      <c r="M16" s="6">
        <v>25.828729281770002</v>
      </c>
      <c r="N16" s="6">
        <v>29.9569892473118</v>
      </c>
      <c r="O16" s="6">
        <v>31</v>
      </c>
      <c r="P16" s="6">
        <v>31</v>
      </c>
      <c r="Q16" s="6">
        <v>31</v>
      </c>
      <c r="R16" s="6">
        <v>31</v>
      </c>
      <c r="S16" s="6">
        <v>31</v>
      </c>
      <c r="T16" s="6">
        <v>31</v>
      </c>
      <c r="U16" s="6">
        <v>31</v>
      </c>
      <c r="V16" s="6">
        <v>32</v>
      </c>
      <c r="W16" s="6">
        <v>33</v>
      </c>
      <c r="X16" s="6">
        <v>33</v>
      </c>
      <c r="Y16" s="6">
        <v>31</v>
      </c>
      <c r="Z16" s="6">
        <v>31</v>
      </c>
      <c r="AA16" s="6">
        <v>30</v>
      </c>
    </row>
    <row r="17" spans="1:27" ht="15" customHeight="1" x14ac:dyDescent="0.15">
      <c r="A17" s="4" t="s">
        <v>231</v>
      </c>
      <c r="B17" s="4" t="s">
        <v>232</v>
      </c>
      <c r="C17" s="10" t="s">
        <v>238</v>
      </c>
      <c r="D17" s="6">
        <v>29</v>
      </c>
      <c r="E17" s="6">
        <v>29</v>
      </c>
      <c r="F17" s="6">
        <v>29</v>
      </c>
      <c r="G17" s="6">
        <v>29</v>
      </c>
      <c r="H17" s="6">
        <v>29</v>
      </c>
      <c r="I17" s="6">
        <v>29</v>
      </c>
      <c r="J17" s="6">
        <v>31</v>
      </c>
      <c r="K17" s="6">
        <v>31</v>
      </c>
      <c r="L17" s="6">
        <v>31</v>
      </c>
      <c r="M17" s="6">
        <v>31</v>
      </c>
      <c r="N17" s="6">
        <v>31</v>
      </c>
      <c r="O17" s="6">
        <v>31</v>
      </c>
      <c r="P17" s="6">
        <v>31</v>
      </c>
      <c r="Q17" s="6">
        <v>31</v>
      </c>
      <c r="R17" s="6">
        <v>31</v>
      </c>
      <c r="S17" s="6">
        <v>31</v>
      </c>
      <c r="T17" s="6">
        <v>31</v>
      </c>
      <c r="U17" s="6">
        <v>31</v>
      </c>
      <c r="V17" s="6">
        <v>32</v>
      </c>
      <c r="W17" s="6">
        <v>33</v>
      </c>
      <c r="X17" s="6">
        <v>33</v>
      </c>
      <c r="Y17" s="6">
        <v>31</v>
      </c>
      <c r="Z17" s="6">
        <v>31</v>
      </c>
      <c r="AA17" s="6">
        <v>30</v>
      </c>
    </row>
    <row r="18" spans="1:27" ht="15" customHeight="1" x14ac:dyDescent="0.15">
      <c r="A18" s="4" t="s">
        <v>23</v>
      </c>
      <c r="B18" s="4" t="s">
        <v>234</v>
      </c>
      <c r="C18" s="10" t="s">
        <v>235</v>
      </c>
      <c r="D18" s="6">
        <v>109963.959</v>
      </c>
      <c r="E18" s="6">
        <v>111302.68699999999</v>
      </c>
      <c r="F18" s="6">
        <v>115448.15199999999</v>
      </c>
      <c r="G18" s="6">
        <v>117619.215</v>
      </c>
      <c r="H18" s="6">
        <v>134394.85399999999</v>
      </c>
      <c r="I18" s="6">
        <v>121981.35400000001</v>
      </c>
      <c r="J18" s="6">
        <v>124550.439</v>
      </c>
      <c r="K18" s="6">
        <v>102151.16499999999</v>
      </c>
      <c r="L18" s="6">
        <v>109258.364</v>
      </c>
      <c r="M18" s="6">
        <v>113120.954</v>
      </c>
      <c r="N18" s="6">
        <v>117427.22099999999</v>
      </c>
      <c r="O18" s="6">
        <v>131389.174</v>
      </c>
      <c r="P18" s="6">
        <v>145268.54</v>
      </c>
      <c r="Q18" s="6">
        <v>158527.07500000001</v>
      </c>
      <c r="R18" s="6">
        <v>156614.84599999999</v>
      </c>
      <c r="S18" s="6">
        <v>128245.758</v>
      </c>
      <c r="T18" s="6">
        <v>121103.745768601</v>
      </c>
      <c r="U18" s="6">
        <v>128599.65700000001</v>
      </c>
      <c r="V18" s="6">
        <v>129530.93700000001</v>
      </c>
      <c r="W18" s="6">
        <v>116238.75900000001</v>
      </c>
      <c r="X18" s="6">
        <v>147019.921</v>
      </c>
      <c r="Y18" s="6">
        <v>139477</v>
      </c>
      <c r="Z18" s="6">
        <v>141313.266</v>
      </c>
      <c r="AA18" s="6">
        <f>+'[2]5. Indicadores'!$BG$34</f>
        <v>141261.92300000001</v>
      </c>
    </row>
    <row r="19" spans="1:27" ht="15" customHeight="1" x14ac:dyDescent="0.15">
      <c r="A19" s="4"/>
      <c r="B19" s="4"/>
      <c r="C19" s="5"/>
      <c r="D19" s="12" t="s">
        <v>54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5" customHeight="1" x14ac:dyDescent="0.15">
      <c r="A20" s="18"/>
      <c r="B20" s="18"/>
      <c r="C20" s="19" t="s">
        <v>243</v>
      </c>
      <c r="D20" s="20" t="s">
        <v>54</v>
      </c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</row>
    <row r="21" spans="1:27" ht="15" customHeight="1" x14ac:dyDescent="0.15">
      <c r="A21" s="7"/>
      <c r="B21" s="7"/>
      <c r="C21" s="8" t="s">
        <v>230</v>
      </c>
      <c r="D21" s="16" t="s">
        <v>54</v>
      </c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</row>
    <row r="22" spans="1:27" ht="15" customHeight="1" x14ac:dyDescent="0.15">
      <c r="A22" s="4" t="s">
        <v>23</v>
      </c>
      <c r="B22" s="4" t="s">
        <v>234</v>
      </c>
      <c r="C22" s="10" t="s">
        <v>244</v>
      </c>
      <c r="D22" s="6">
        <v>307932.99496099999</v>
      </c>
      <c r="E22" s="6">
        <v>347754.38943599997</v>
      </c>
      <c r="F22" s="6">
        <v>340282.65306100005</v>
      </c>
      <c r="G22" s="6">
        <v>340449.23326899996</v>
      </c>
      <c r="H22" s="6">
        <v>285438.37567199999</v>
      </c>
      <c r="I22" s="6">
        <v>174939.748578</v>
      </c>
      <c r="J22" s="6">
        <v>236358.40901199999</v>
      </c>
      <c r="K22" s="6">
        <v>324027.13750999997</v>
      </c>
      <c r="L22" s="6">
        <v>285945.66001599998</v>
      </c>
      <c r="M22" s="6">
        <v>332260.62459000002</v>
      </c>
      <c r="N22" s="6">
        <v>364391.85593700001</v>
      </c>
      <c r="O22" s="6">
        <v>446726.50690400001</v>
      </c>
      <c r="P22" s="6">
        <v>382781.50587499997</v>
      </c>
      <c r="Q22" s="6">
        <v>399413.322086</v>
      </c>
      <c r="R22" s="6">
        <v>356545.29212900001</v>
      </c>
      <c r="S22" s="6">
        <v>443807.84311199997</v>
      </c>
      <c r="T22" s="6">
        <v>332611.25131999998</v>
      </c>
      <c r="U22" s="6">
        <v>342192.062347</v>
      </c>
      <c r="V22" s="6">
        <v>341897.294092</v>
      </c>
      <c r="W22" s="6">
        <v>428005.83404599997</v>
      </c>
      <c r="X22" s="6">
        <v>382409.73061600002</v>
      </c>
      <c r="Y22" s="6">
        <v>432154</v>
      </c>
      <c r="Z22" s="6">
        <v>410655.884563</v>
      </c>
      <c r="AA22" s="6">
        <f>+'Operational Indicators (Y)'!I22</f>
        <v>513768.66735999996</v>
      </c>
    </row>
    <row r="23" spans="1:27" ht="15" customHeight="1" x14ac:dyDescent="0.15">
      <c r="A23" s="4" t="s">
        <v>23</v>
      </c>
      <c r="B23" s="4" t="s">
        <v>234</v>
      </c>
      <c r="C23" s="10" t="s">
        <v>245</v>
      </c>
      <c r="D23" s="6">
        <v>880318.46837599995</v>
      </c>
      <c r="E23" s="6">
        <v>894225.86624</v>
      </c>
      <c r="F23" s="6">
        <v>897551.60700000008</v>
      </c>
      <c r="G23" s="6">
        <v>894436.62300000002</v>
      </c>
      <c r="H23" s="6">
        <v>858908.67697500007</v>
      </c>
      <c r="I23" s="6">
        <v>762330.20400000003</v>
      </c>
      <c r="J23" s="6">
        <v>678535.45900000003</v>
      </c>
      <c r="K23" s="6">
        <v>675022.92</v>
      </c>
      <c r="L23" s="6">
        <v>645652</v>
      </c>
      <c r="M23" s="6">
        <v>652445.34299999999</v>
      </c>
      <c r="N23" s="6">
        <v>671209.23</v>
      </c>
      <c r="O23" s="6">
        <v>772757.42012599995</v>
      </c>
      <c r="P23" s="6">
        <v>813738.46138899995</v>
      </c>
      <c r="Q23" s="6">
        <v>876553.52390899998</v>
      </c>
      <c r="R23" s="6">
        <v>879433.87037100003</v>
      </c>
      <c r="S23" s="6">
        <v>961720.58547799999</v>
      </c>
      <c r="T23" s="6">
        <v>921351.00864699995</v>
      </c>
      <c r="U23" s="6">
        <v>893399.65923400002</v>
      </c>
      <c r="V23" s="6">
        <v>854612.71475799999</v>
      </c>
      <c r="W23" s="6">
        <v>903404.80074900005</v>
      </c>
      <c r="X23" s="6">
        <v>873730.87271799997</v>
      </c>
      <c r="Y23" s="6">
        <v>884679</v>
      </c>
      <c r="Z23" s="6">
        <v>882358.86430999998</v>
      </c>
      <c r="AA23" s="6">
        <f>+'Operational Indicators (Y)'!I23</f>
        <v>981219.59190200001</v>
      </c>
    </row>
    <row r="24" spans="1:27" ht="15" customHeight="1" x14ac:dyDescent="0.15">
      <c r="A24" s="4" t="s">
        <v>231</v>
      </c>
      <c r="B24" s="4" t="s">
        <v>232</v>
      </c>
      <c r="C24" s="10" t="s">
        <v>246</v>
      </c>
      <c r="D24" s="21">
        <v>0.111223263303366</v>
      </c>
      <c r="E24" s="21">
        <v>0.10790449077113</v>
      </c>
      <c r="F24" s="21">
        <v>0.107435843958107</v>
      </c>
      <c r="G24" s="21">
        <v>0.118311144405141</v>
      </c>
      <c r="H24" s="21">
        <v>0.119226868218006</v>
      </c>
      <c r="I24" s="21">
        <v>0.13778692616906998</v>
      </c>
      <c r="J24" s="21">
        <v>0.119997985851761</v>
      </c>
      <c r="K24" s="21">
        <v>9.2981292638181792E-2</v>
      </c>
      <c r="L24" s="21">
        <v>8.3553585756723406E-2</v>
      </c>
      <c r="M24" s="21">
        <v>7.8387772322562194E-2</v>
      </c>
      <c r="N24" s="21">
        <v>6.8559596535941597E-2</v>
      </c>
      <c r="O24" s="21">
        <v>7.0736299097700295E-2</v>
      </c>
      <c r="P24" s="21">
        <v>7.8521376945774199E-2</v>
      </c>
      <c r="Q24" s="21">
        <v>8.7403838264591499E-2</v>
      </c>
      <c r="R24" s="21">
        <v>9.5374930735401306E-2</v>
      </c>
      <c r="S24" s="21">
        <v>9.7959865768228294E-2</v>
      </c>
      <c r="T24" s="21">
        <v>0.10675578933640099</v>
      </c>
      <c r="U24" s="21">
        <v>0.107947513551424</v>
      </c>
      <c r="V24" s="21">
        <v>0.117164370482221</v>
      </c>
      <c r="W24" s="21">
        <v>0.11599676885834399</v>
      </c>
      <c r="X24" s="21">
        <v>0.117638821625082</v>
      </c>
      <c r="Y24" s="21">
        <v>0.115</v>
      </c>
      <c r="Z24" s="21">
        <v>0.11186862612321499</v>
      </c>
      <c r="AA24" s="21">
        <f>+'Operational Indicators (Y)'!I24</f>
        <v>0.10123594244836595</v>
      </c>
    </row>
    <row r="25" spans="1:27" ht="15" customHeight="1" x14ac:dyDescent="0.15">
      <c r="A25" s="4" t="s">
        <v>231</v>
      </c>
      <c r="B25" s="4" t="s">
        <v>232</v>
      </c>
      <c r="C25" s="10" t="s">
        <v>247</v>
      </c>
      <c r="D25" s="21">
        <v>2.3452990758515001E-2</v>
      </c>
      <c r="E25" s="21">
        <v>4.7246529862894598E-2</v>
      </c>
      <c r="F25" s="21">
        <v>7.2749050247996702E-2</v>
      </c>
      <c r="G25" s="21">
        <v>0.114652397278424</v>
      </c>
      <c r="H25" s="21">
        <v>0.12430170244562801</v>
      </c>
      <c r="I25" s="21">
        <v>0.14944485082171399</v>
      </c>
      <c r="J25" s="21">
        <v>0.13509140026373201</v>
      </c>
      <c r="K25" s="21">
        <v>9.9852575146614803E-2</v>
      </c>
      <c r="L25" s="21">
        <v>6.99413387956202E-2</v>
      </c>
      <c r="M25" s="21">
        <v>1.5433771036304901E-2</v>
      </c>
      <c r="N25" s="21">
        <v>1.02182578139256E-2</v>
      </c>
      <c r="O25" s="21">
        <v>3.0353695215117001E-2</v>
      </c>
      <c r="P25" s="21">
        <v>4.91567105535392E-2</v>
      </c>
      <c r="Q25" s="21">
        <v>7.5851666166855694E-2</v>
      </c>
      <c r="R25" s="21">
        <v>0.103467776018804</v>
      </c>
      <c r="S25" s="21">
        <v>0.119372801228114</v>
      </c>
      <c r="T25" s="21">
        <v>0.12827663539869</v>
      </c>
      <c r="U25" s="21">
        <v>0.13138245904651799</v>
      </c>
      <c r="V25" s="21">
        <v>0.13501684933400099</v>
      </c>
      <c r="W25" s="21">
        <v>0.139180911856217</v>
      </c>
      <c r="X25" s="21">
        <v>0.13864525522374599</v>
      </c>
      <c r="Y25" s="21">
        <v>0.13300000000000001</v>
      </c>
      <c r="Z25" s="21">
        <v>0.12144885131571501</v>
      </c>
      <c r="AA25" s="21">
        <f>+'Operational Indicators (Y)'!I25</f>
        <v>0.10031157482900847</v>
      </c>
    </row>
    <row r="26" spans="1:27" ht="15" customHeight="1" x14ac:dyDescent="0.15">
      <c r="A26" s="4" t="s">
        <v>23</v>
      </c>
      <c r="B26" s="4" t="s">
        <v>234</v>
      </c>
      <c r="C26" s="10" t="s">
        <v>248</v>
      </c>
      <c r="D26" s="6">
        <v>21842.630386120003</v>
      </c>
      <c r="E26" s="6">
        <v>22533.954043999998</v>
      </c>
      <c r="F26" s="6">
        <v>22737.472802</v>
      </c>
      <c r="G26" s="6">
        <v>27344.227423999997</v>
      </c>
      <c r="H26" s="6">
        <v>33561.240714</v>
      </c>
      <c r="I26" s="6">
        <v>36387.998919999998</v>
      </c>
      <c r="J26" s="6">
        <v>29572.495676999999</v>
      </c>
      <c r="K26" s="6">
        <v>13646.110451</v>
      </c>
      <c r="L26" s="6">
        <v>3813.0463920000002</v>
      </c>
      <c r="M26" s="6">
        <v>3518</v>
      </c>
      <c r="N26" s="6">
        <v>5194.1960929999996</v>
      </c>
      <c r="O26" s="6">
        <v>3277.0785040000001</v>
      </c>
      <c r="P26" s="6">
        <v>6491.3533509999997</v>
      </c>
      <c r="Q26" s="6">
        <v>9356.4229070000001</v>
      </c>
      <c r="R26" s="6">
        <v>18437.998050999999</v>
      </c>
      <c r="S26" s="6">
        <v>24002.78543</v>
      </c>
      <c r="T26" s="6">
        <v>26275.81827</v>
      </c>
      <c r="U26" s="6">
        <v>30298.150659999999</v>
      </c>
      <c r="V26" s="6">
        <v>32318.729516519499</v>
      </c>
      <c r="W26" s="6">
        <v>32130.038378000001</v>
      </c>
      <c r="X26" s="6">
        <v>28548.045668999999</v>
      </c>
      <c r="Y26" s="6">
        <v>24692</v>
      </c>
      <c r="Z26" s="6">
        <v>23147.932648999998</v>
      </c>
      <c r="AA26" s="6">
        <f>+'Operational Indicators (Y)'!I26</f>
        <v>19413.217065000001</v>
      </c>
    </row>
    <row r="27" spans="1:27" ht="15" customHeight="1" x14ac:dyDescent="0.15">
      <c r="A27" s="4" t="s">
        <v>231</v>
      </c>
      <c r="B27" s="4" t="s">
        <v>232</v>
      </c>
      <c r="C27" s="10" t="s">
        <v>249</v>
      </c>
      <c r="D27" s="21">
        <v>8.5428316652209388E-2</v>
      </c>
      <c r="E27" s="21">
        <v>9.2479046128773792E-2</v>
      </c>
      <c r="F27" s="21">
        <v>9.6126720700118393E-2</v>
      </c>
      <c r="G27" s="21">
        <v>0.107087527846377</v>
      </c>
      <c r="H27" s="21">
        <v>0.12088806334164801</v>
      </c>
      <c r="I27" s="21">
        <v>0.14015624158689899</v>
      </c>
      <c r="J27" s="21">
        <v>0.15600788067617802</v>
      </c>
      <c r="K27" s="21">
        <v>0.179580583033428</v>
      </c>
      <c r="L27" s="21">
        <v>0.159232092094721</v>
      </c>
      <c r="M27" s="21">
        <v>0.12619433002987099</v>
      </c>
      <c r="N27" s="21">
        <v>8.4530510986298005E-2</v>
      </c>
      <c r="O27" s="21">
        <v>4.4670369659165203E-2</v>
      </c>
      <c r="P27" s="21">
        <v>3.2710731107922698E-2</v>
      </c>
      <c r="Q27" s="21">
        <v>3.8714309942830399E-2</v>
      </c>
      <c r="R27" s="21">
        <v>5.5895262415281602E-2</v>
      </c>
      <c r="S27" s="21">
        <v>7.5238568355640995E-2</v>
      </c>
      <c r="T27" s="21">
        <v>8.8137069611149907E-2</v>
      </c>
      <c r="U27" s="21">
        <v>0.10972259060072199</v>
      </c>
      <c r="V27" s="21">
        <v>0.125995675690837</v>
      </c>
      <c r="W27" s="21">
        <v>0.136863380850131</v>
      </c>
      <c r="X27" s="21">
        <v>0.14164794727277599</v>
      </c>
      <c r="Y27" s="21">
        <v>0.13600000000000001</v>
      </c>
      <c r="Z27" s="21">
        <v>0.12422120349323301</v>
      </c>
      <c r="AA27" s="21">
        <f>+'Operational Indicators (Y)'!I27</f>
        <v>0.10756163441715873</v>
      </c>
    </row>
    <row r="28" spans="1:27" ht="15" customHeight="1" x14ac:dyDescent="0.15">
      <c r="A28" s="4" t="s">
        <v>231</v>
      </c>
      <c r="B28" s="4" t="s">
        <v>232</v>
      </c>
      <c r="C28" s="10" t="s">
        <v>250</v>
      </c>
      <c r="D28" s="21">
        <v>5.3789563171785099E-2</v>
      </c>
      <c r="E28" s="21">
        <v>5.2000000000000005E-2</v>
      </c>
      <c r="F28" s="21">
        <v>4.9907483605288502E-2</v>
      </c>
      <c r="G28" s="21">
        <v>6.0876699456013997E-2</v>
      </c>
      <c r="H28" s="21">
        <v>6.4859103770145601E-2</v>
      </c>
      <c r="I28" s="21">
        <v>8.0947138571107788E-2</v>
      </c>
      <c r="J28" s="21">
        <v>5.58451905525265E-2</v>
      </c>
      <c r="K28" s="21">
        <v>3.1017075314542102E-2</v>
      </c>
      <c r="L28" s="21">
        <v>2.8452676364269899E-2</v>
      </c>
      <c r="M28" s="21">
        <v>2.9189559833770501E-2</v>
      </c>
      <c r="N28" s="21">
        <v>2.0662943446815098E-2</v>
      </c>
      <c r="O28" s="21">
        <v>1.9408352570143599E-2</v>
      </c>
      <c r="P28" s="21">
        <v>2.4051033317993999E-2</v>
      </c>
      <c r="Q28" s="21">
        <v>3.2819747300288901E-2</v>
      </c>
      <c r="R28" s="21">
        <v>4.0648628735346901E-2</v>
      </c>
      <c r="S28" s="21">
        <v>4.1000091776554802E-2</v>
      </c>
      <c r="T28" s="21">
        <v>4.8654708807265301E-2</v>
      </c>
      <c r="U28" s="21">
        <v>5.4601695945155099E-2</v>
      </c>
      <c r="V28" s="21">
        <v>5.6588523972164899E-2</v>
      </c>
      <c r="W28" s="21">
        <v>5.0582371303665601E-2</v>
      </c>
      <c r="X28" s="21">
        <v>4.9052644205732299E-2</v>
      </c>
      <c r="Y28" s="21">
        <v>4.7E-2</v>
      </c>
      <c r="Z28" s="21">
        <v>4.1692503060835502E-2</v>
      </c>
      <c r="AA28" s="21">
        <f>+'Operational Indicators (Y)'!I28</f>
        <v>3.7061198265017928E-2</v>
      </c>
    </row>
    <row r="29" spans="1:27" ht="15" customHeight="1" x14ac:dyDescent="0.15">
      <c r="A29" s="4" t="s">
        <v>231</v>
      </c>
      <c r="B29" s="4" t="s">
        <v>24</v>
      </c>
      <c r="C29" s="10" t="s">
        <v>251</v>
      </c>
      <c r="D29" s="6">
        <v>1253.028</v>
      </c>
      <c r="E29" s="6">
        <v>1269.3969999999999</v>
      </c>
      <c r="F29" s="6">
        <v>1240.5989999999999</v>
      </c>
      <c r="G29" s="6">
        <v>1229.472</v>
      </c>
      <c r="H29" s="6">
        <v>1138.135</v>
      </c>
      <c r="I29" s="6">
        <v>989.47699999999998</v>
      </c>
      <c r="J29" s="6">
        <v>884.80200000000002</v>
      </c>
      <c r="K29" s="6">
        <v>911</v>
      </c>
      <c r="L29" s="6">
        <v>857</v>
      </c>
      <c r="M29" s="6">
        <v>875.56799999999998</v>
      </c>
      <c r="N29" s="6">
        <v>899.55899999999997</v>
      </c>
      <c r="O29" s="6">
        <v>966.55899999999997</v>
      </c>
      <c r="P29" s="6">
        <v>942.49099999999999</v>
      </c>
      <c r="Q29" s="6">
        <v>990.97699999999998</v>
      </c>
      <c r="R29" s="6">
        <v>954.65499999999997</v>
      </c>
      <c r="S29" s="6">
        <v>1006.523</v>
      </c>
      <c r="T29" s="6">
        <v>961.81200000000001</v>
      </c>
      <c r="U29" s="6">
        <v>964.005</v>
      </c>
      <c r="V29" s="6">
        <v>926.72500000000002</v>
      </c>
      <c r="W29" s="6">
        <v>968.31200000000001</v>
      </c>
      <c r="X29" s="6">
        <v>927.60799999999995</v>
      </c>
      <c r="Y29" s="6">
        <v>939</v>
      </c>
      <c r="Z29" s="6">
        <v>910.18899999999996</v>
      </c>
      <c r="AA29" s="6">
        <f>+'Operational Indicators (Y)'!I29</f>
        <v>950.10599999999999</v>
      </c>
    </row>
    <row r="30" spans="1:27" ht="15" customHeight="1" x14ac:dyDescent="0.15">
      <c r="A30" s="4" t="s">
        <v>231</v>
      </c>
      <c r="B30" s="4" t="s">
        <v>232</v>
      </c>
      <c r="C30" s="10" t="s">
        <v>252</v>
      </c>
      <c r="D30" s="23">
        <v>0.153</v>
      </c>
      <c r="E30" s="23">
        <v>0.155</v>
      </c>
      <c r="F30" s="23">
        <v>0.15792383738518098</v>
      </c>
      <c r="G30" s="23">
        <v>0.1593</v>
      </c>
      <c r="H30" s="23">
        <v>0.15620000000000001</v>
      </c>
      <c r="I30" s="23">
        <v>0.15714303349486</v>
      </c>
      <c r="J30" s="23">
        <v>0.19683709038910799</v>
      </c>
      <c r="K30" s="23">
        <v>0.21231762314896399</v>
      </c>
      <c r="L30" s="23">
        <v>0.219619578678829</v>
      </c>
      <c r="M30" s="23">
        <v>0.220671807713507</v>
      </c>
      <c r="N30" s="23">
        <v>0.225004439794597</v>
      </c>
      <c r="O30" s="23">
        <v>0.21491013481150401</v>
      </c>
      <c r="P30" s="23">
        <v>0.1956</v>
      </c>
      <c r="Q30" s="23">
        <v>0.17649999999999999</v>
      </c>
      <c r="R30" s="23">
        <v>0.17510000000000001</v>
      </c>
      <c r="S30" s="23">
        <v>0.1648</v>
      </c>
      <c r="T30" s="23">
        <v>0.17199999999999999</v>
      </c>
      <c r="U30" s="23">
        <v>0.17380000000000001</v>
      </c>
      <c r="V30" s="23">
        <v>0.18049999999999999</v>
      </c>
      <c r="W30" s="23">
        <v>0.167426408032645</v>
      </c>
      <c r="X30" s="23">
        <v>0.17580000000000001</v>
      </c>
      <c r="Y30" s="23">
        <v>0.1729</v>
      </c>
      <c r="Z30" s="23">
        <v>0.17780000000000001</v>
      </c>
      <c r="AA30" s="23">
        <f>+'Operational Indicators (Y)'!I30</f>
        <v>0.15010000000000001</v>
      </c>
    </row>
    <row r="31" spans="1:27" ht="15" customHeight="1" x14ac:dyDescent="0.15">
      <c r="A31" s="7"/>
      <c r="B31" s="7"/>
      <c r="C31" s="8" t="s">
        <v>239</v>
      </c>
      <c r="D31" s="16" t="s">
        <v>54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</row>
    <row r="32" spans="1:27" ht="15" customHeight="1" x14ac:dyDescent="0.15">
      <c r="A32" s="4" t="s">
        <v>240</v>
      </c>
      <c r="B32" s="4" t="s">
        <v>24</v>
      </c>
      <c r="C32" s="10" t="s">
        <v>253</v>
      </c>
      <c r="D32" s="6">
        <v>953666.91392000008</v>
      </c>
      <c r="E32" s="6">
        <v>994597.96178000001</v>
      </c>
      <c r="F32" s="6">
        <v>969497.91133999999</v>
      </c>
      <c r="G32" s="6">
        <v>1059918.9708499999</v>
      </c>
      <c r="H32" s="6">
        <v>812884.53965000005</v>
      </c>
      <c r="I32" s="6">
        <v>185732.12098000001</v>
      </c>
      <c r="J32" s="6">
        <v>447292.96766999998</v>
      </c>
      <c r="K32" s="6">
        <v>707296.33158000011</v>
      </c>
      <c r="L32" s="6">
        <v>559960.90052000002</v>
      </c>
      <c r="M32" s="6">
        <v>714915.29358000006</v>
      </c>
      <c r="N32" s="6">
        <v>823103.20843999996</v>
      </c>
      <c r="O32" s="6">
        <v>1023304.46563</v>
      </c>
      <c r="P32" s="6">
        <v>978956.63072999998</v>
      </c>
      <c r="Q32" s="6">
        <v>966758.73699999996</v>
      </c>
      <c r="R32" s="6">
        <v>924325.60700000497</v>
      </c>
      <c r="S32" s="6">
        <v>1061031.56343011</v>
      </c>
      <c r="T32" s="6">
        <v>958205.25504002301</v>
      </c>
      <c r="U32" s="6">
        <v>978987.50016002601</v>
      </c>
      <c r="V32" s="6">
        <v>882107.91763011995</v>
      </c>
      <c r="W32" s="6">
        <v>899213.79385017196</v>
      </c>
      <c r="X32" s="6">
        <v>751139.54775998998</v>
      </c>
      <c r="Y32" s="6">
        <v>746708</v>
      </c>
      <c r="Z32" s="6">
        <v>751880.52896000992</v>
      </c>
      <c r="AA32" s="6">
        <f>+'Operational Indicators (Y)'!I32</f>
        <v>873486.45679973345</v>
      </c>
    </row>
    <row r="33" spans="1:27" ht="15" customHeight="1" x14ac:dyDescent="0.15">
      <c r="A33" s="4" t="s">
        <v>240</v>
      </c>
      <c r="B33" s="4" t="s">
        <v>24</v>
      </c>
      <c r="C33" s="10" t="s">
        <v>254</v>
      </c>
      <c r="D33" s="6">
        <v>1871945.4957100002</v>
      </c>
      <c r="E33" s="6">
        <v>1908212.01877</v>
      </c>
      <c r="F33" s="6">
        <v>1872019.6015599999</v>
      </c>
      <c r="G33" s="6">
        <v>1943735.73657</v>
      </c>
      <c r="H33" s="6">
        <v>1898674.0158600102</v>
      </c>
      <c r="I33" s="6">
        <v>1743524.2875900001</v>
      </c>
      <c r="J33" s="6">
        <v>1631898.1221</v>
      </c>
      <c r="K33" s="6">
        <v>1589551.6753799999</v>
      </c>
      <c r="L33" s="6">
        <v>1273843.8595100001</v>
      </c>
      <c r="M33" s="6">
        <v>1286215.2377599999</v>
      </c>
      <c r="N33" s="6">
        <v>1279100</v>
      </c>
      <c r="O33" s="6">
        <v>1450481.4936299999</v>
      </c>
      <c r="P33" s="6">
        <v>1539741.80519</v>
      </c>
      <c r="Q33" s="6">
        <v>1603995.14671</v>
      </c>
      <c r="R33" s="6">
        <v>1569963.08715</v>
      </c>
      <c r="S33" s="6">
        <v>1718031.68619</v>
      </c>
      <c r="T33" s="6">
        <v>1725997.6670299999</v>
      </c>
      <c r="U33" s="6">
        <v>1753607.0867000001</v>
      </c>
      <c r="V33" s="6">
        <v>1659203.8255799999</v>
      </c>
      <c r="W33" s="6">
        <v>1633027.8629699999</v>
      </c>
      <c r="X33" s="6">
        <v>1469493.3686599999</v>
      </c>
      <c r="Y33" s="6">
        <v>1382948</v>
      </c>
      <c r="Z33" s="6">
        <v>1290265.9336000001</v>
      </c>
      <c r="AA33" s="6">
        <f>+'Operational Indicators (Y)'!I33</f>
        <v>1360418.15466</v>
      </c>
    </row>
    <row r="34" spans="1:27" ht="15" customHeight="1" x14ac:dyDescent="0.15">
      <c r="A34" s="4" t="s">
        <v>231</v>
      </c>
      <c r="B34" s="4" t="s">
        <v>232</v>
      </c>
      <c r="C34" s="10" t="s">
        <v>246</v>
      </c>
      <c r="D34" s="21">
        <v>5.9422640378645204E-2</v>
      </c>
      <c r="E34" s="21">
        <v>6.0205049999659997E-2</v>
      </c>
      <c r="F34" s="21">
        <v>6.2341687503029902E-2</v>
      </c>
      <c r="G34" s="21">
        <v>6.1443191444712601E-2</v>
      </c>
      <c r="H34" s="21">
        <v>8.0414838315908788E-2</v>
      </c>
      <c r="I34" s="21">
        <v>0.116152095753095</v>
      </c>
      <c r="J34" s="21">
        <v>0.16978852274454098</v>
      </c>
      <c r="K34" s="21">
        <v>0.21023175252837401</v>
      </c>
      <c r="L34" s="21">
        <v>0.12755537989999999</v>
      </c>
      <c r="M34" s="21">
        <v>0.109176283763287</v>
      </c>
      <c r="N34" s="21">
        <v>8.2319255115041803E-2</v>
      </c>
      <c r="O34" s="21">
        <v>6.1003883303575202E-2</v>
      </c>
      <c r="P34" s="21">
        <v>5.99716654240647E-2</v>
      </c>
      <c r="Q34" s="21">
        <v>6.6044565733560101E-2</v>
      </c>
      <c r="R34" s="21">
        <v>6.6593699899493805E-2</v>
      </c>
      <c r="S34" s="21">
        <v>6.6593699899493805E-2</v>
      </c>
      <c r="T34" s="21">
        <v>7.0135346138731403E-2</v>
      </c>
      <c r="U34" s="21">
        <v>8.1471207556960204E-2</v>
      </c>
      <c r="V34" s="21">
        <v>8.72388312409378E-2</v>
      </c>
      <c r="W34" s="21">
        <v>9.6191003464328406E-2</v>
      </c>
      <c r="X34" s="21">
        <v>9.8826379554212904E-2</v>
      </c>
      <c r="Y34" s="21">
        <v>9.8000000000000004E-2</v>
      </c>
      <c r="Z34" s="21">
        <v>8.3363507792291611E-2</v>
      </c>
      <c r="AA34" s="21">
        <f>+'Operational Indicators (Y)'!I34</f>
        <v>7.4955514097705386E-2</v>
      </c>
    </row>
    <row r="35" spans="1:27" ht="15" customHeight="1" x14ac:dyDescent="0.15">
      <c r="A35" s="4" t="s">
        <v>231</v>
      </c>
      <c r="B35" s="4" t="s">
        <v>232</v>
      </c>
      <c r="C35" s="10" t="s">
        <v>247</v>
      </c>
      <c r="D35" s="21">
        <v>2.7899993889871098E-2</v>
      </c>
      <c r="E35" s="21">
        <v>5.7796244594641104E-2</v>
      </c>
      <c r="F35" s="21">
        <v>8.4032344850899901E-2</v>
      </c>
      <c r="G35" s="21">
        <v>0.111487540200507</v>
      </c>
      <c r="H35" s="21">
        <v>0.118764322908744</v>
      </c>
      <c r="I35" s="21">
        <v>0.13325260561568</v>
      </c>
      <c r="J35" s="21">
        <v>0.14786770796934101</v>
      </c>
      <c r="K35" s="21">
        <v>0.20901937355741498</v>
      </c>
      <c r="L35" s="21">
        <v>0.2123554439</v>
      </c>
      <c r="M35" s="21">
        <v>0.15250364846593401</v>
      </c>
      <c r="N35" s="21">
        <v>0.167895921979548</v>
      </c>
      <c r="O35" s="21">
        <v>7.6483602613186999E-2</v>
      </c>
      <c r="P35" s="21">
        <v>6.5455399806687894E-2</v>
      </c>
      <c r="Q35" s="21">
        <v>8.1071682134168002E-2</v>
      </c>
      <c r="R35" s="21">
        <v>7.3811917726154294E-2</v>
      </c>
      <c r="S35" s="21">
        <v>0.11447042796418</v>
      </c>
      <c r="T35" s="21">
        <v>0.12886167398929799</v>
      </c>
      <c r="U35" s="21">
        <v>0.14655392813840301</v>
      </c>
      <c r="V35" s="21">
        <v>0.168409664946542</v>
      </c>
      <c r="W35" s="21">
        <v>0.19533141248975899</v>
      </c>
      <c r="X35" s="21">
        <v>0.21668413793069499</v>
      </c>
      <c r="Y35" s="21">
        <v>0.22</v>
      </c>
      <c r="Z35" s="21">
        <v>0.20278565104022403</v>
      </c>
      <c r="AA35" s="21">
        <f>+'Operational Indicators (Y)'!I35</f>
        <v>0.14603923577368128</v>
      </c>
    </row>
    <row r="36" spans="1:27" ht="15" customHeight="1" x14ac:dyDescent="0.15">
      <c r="A36" s="4" t="s">
        <v>240</v>
      </c>
      <c r="B36" s="4" t="s">
        <v>24</v>
      </c>
      <c r="C36" s="10" t="s">
        <v>255</v>
      </c>
      <c r="D36" s="6">
        <v>50200.070779999907</v>
      </c>
      <c r="E36" s="6">
        <v>53278</v>
      </c>
      <c r="F36" s="6">
        <v>47923.315289999897</v>
      </c>
      <c r="G36" s="6">
        <v>49330.993310000005</v>
      </c>
      <c r="H36" s="6">
        <v>34282.680269999997</v>
      </c>
      <c r="I36" s="6">
        <v>32154.856919999998</v>
      </c>
      <c r="J36" s="6">
        <v>-5126.7298899999996</v>
      </c>
      <c r="K36" s="6">
        <v>92263.760619999797</v>
      </c>
      <c r="L36" s="6">
        <v>217161.651829999</v>
      </c>
      <c r="M36" s="6">
        <v>45424.632389999999</v>
      </c>
      <c r="N36" s="6">
        <v>51182.792889999997</v>
      </c>
      <c r="O36" s="6">
        <v>34432.196709999997</v>
      </c>
      <c r="P36" s="6">
        <v>28270.08599</v>
      </c>
      <c r="Q36" s="6">
        <v>36739.773729999899</v>
      </c>
      <c r="R36" s="6">
        <v>48967.185589999899</v>
      </c>
      <c r="S36" s="6">
        <v>45311.030509999902</v>
      </c>
      <c r="T36" s="6">
        <v>50456.816800000001</v>
      </c>
      <c r="U36" s="6">
        <v>63663.595349999901</v>
      </c>
      <c r="V36" s="6">
        <v>88058.566820000095</v>
      </c>
      <c r="W36" s="6">
        <v>84478.364790000094</v>
      </c>
      <c r="X36" s="6">
        <v>101079.88893</v>
      </c>
      <c r="Y36" s="6">
        <v>83107</v>
      </c>
      <c r="Z36" s="6">
        <v>70170.911830000201</v>
      </c>
      <c r="AA36" s="6">
        <f>+'Operational Indicators (Y)'!I36</f>
        <v>45192.230109999837</v>
      </c>
    </row>
    <row r="37" spans="1:27" ht="15" customHeight="1" x14ac:dyDescent="0.15">
      <c r="A37" s="4" t="s">
        <v>231</v>
      </c>
      <c r="B37" s="4" t="s">
        <v>232</v>
      </c>
      <c r="C37" s="10" t="s">
        <v>256</v>
      </c>
      <c r="D37" s="21">
        <v>2.6680038401590802E-2</v>
      </c>
      <c r="E37" s="21">
        <v>5.4831827276516795E-2</v>
      </c>
      <c r="F37" s="21">
        <v>8.0270707074044392E-2</v>
      </c>
      <c r="G37" s="21">
        <v>0.106446878364549</v>
      </c>
      <c r="H37" s="21">
        <v>9.7511995135512106E-2</v>
      </c>
      <c r="I37" s="21">
        <v>8.7146405541240798E-2</v>
      </c>
      <c r="J37" s="21">
        <v>6.05246685734349E-2</v>
      </c>
      <c r="K37" s="21">
        <v>8.7333720569081799E-2</v>
      </c>
      <c r="L37" s="21">
        <v>0.20690838319999999</v>
      </c>
      <c r="M37" s="21">
        <v>0.24919152397889299</v>
      </c>
      <c r="N37" s="21">
        <v>0.29262571746986898</v>
      </c>
      <c r="O37" s="21">
        <v>0.26291216601267903</v>
      </c>
      <c r="P37" s="21">
        <v>0.11821962937802</v>
      </c>
      <c r="Q37" s="21">
        <v>9.9872525021890896E-2</v>
      </c>
      <c r="R37" s="21">
        <v>9.3104699051495404E-2</v>
      </c>
      <c r="S37" s="21">
        <v>9.5849094345131503E-2</v>
      </c>
      <c r="T37" s="21">
        <v>0.111293718234855</v>
      </c>
      <c r="U37" s="21">
        <v>0.12460735930891199</v>
      </c>
      <c r="V37" s="21">
        <v>0.145421559992545</v>
      </c>
      <c r="W37" s="21">
        <v>0.16813558139114099</v>
      </c>
      <c r="X37" s="21">
        <v>0.202870583318152</v>
      </c>
      <c r="Y37" s="21">
        <v>0.22500000000000001</v>
      </c>
      <c r="Z37" s="21">
        <v>0.22796326763527802</v>
      </c>
      <c r="AA37" s="21">
        <f>+'Operational Indicators (Y)'!I37</f>
        <v>0.21371642835401561</v>
      </c>
    </row>
    <row r="38" spans="1:27" ht="15" customHeight="1" x14ac:dyDescent="0.15">
      <c r="A38" s="4" t="s">
        <v>231</v>
      </c>
      <c r="B38" s="4" t="s">
        <v>232</v>
      </c>
      <c r="C38" s="10" t="s">
        <v>250</v>
      </c>
      <c r="D38" s="21">
        <v>2.5599382118668201E-2</v>
      </c>
      <c r="E38" s="21">
        <v>2.7000000000000003E-2</v>
      </c>
      <c r="F38" s="21">
        <v>2.8538135333363003E-2</v>
      </c>
      <c r="G38" s="21">
        <v>2.7671265902078003E-2</v>
      </c>
      <c r="H38" s="21">
        <v>2.7891312709465602E-2</v>
      </c>
      <c r="I38" s="21">
        <v>1.1452663514602E-2</v>
      </c>
      <c r="J38" s="21">
        <v>3.6840327975351597E-2</v>
      </c>
      <c r="K38" s="21">
        <v>0.112798079999507</v>
      </c>
      <c r="L38" s="21">
        <v>3.3612488500000003E-2</v>
      </c>
      <c r="M38" s="21">
        <v>3.9331415509686697E-2</v>
      </c>
      <c r="N38" s="21">
        <v>2.68018316682859E-2</v>
      </c>
      <c r="O38" s="21">
        <v>1.65162404244442E-2</v>
      </c>
      <c r="P38" s="21">
        <v>1.75879620782643E-2</v>
      </c>
      <c r="Q38" s="21">
        <v>2.3779920898287E-2</v>
      </c>
      <c r="R38" s="21">
        <v>2.7155309675078201E-2</v>
      </c>
      <c r="S38" s="21">
        <v>2.5934960116371399E-2</v>
      </c>
      <c r="T38" s="21">
        <v>2.70529587796879E-2</v>
      </c>
      <c r="U38" s="21">
        <v>3.9866219565500599E-2</v>
      </c>
      <c r="V38" s="21">
        <v>4.1127956769353401E-2</v>
      </c>
      <c r="W38" s="21">
        <v>5.2623201813414899E-2</v>
      </c>
      <c r="X38" s="21">
        <v>4.9646111398601103E-2</v>
      </c>
      <c r="Y38" s="21">
        <v>5.2000000000000005E-2</v>
      </c>
      <c r="Z38" s="21">
        <v>4.0715524158199498E-2</v>
      </c>
      <c r="AA38" s="21">
        <f>+'Operational Indicators (Y)'!I38</f>
        <v>3.3746600839405554E-2</v>
      </c>
    </row>
    <row r="39" spans="1:27" ht="15" customHeight="1" x14ac:dyDescent="0.15">
      <c r="A39" s="4" t="s">
        <v>231</v>
      </c>
      <c r="B39" s="4" t="s">
        <v>24</v>
      </c>
      <c r="C39" s="10" t="s">
        <v>251</v>
      </c>
      <c r="D39" s="6">
        <v>467.16</v>
      </c>
      <c r="E39" s="6">
        <v>476</v>
      </c>
      <c r="F39" s="6">
        <v>462.81199999999995</v>
      </c>
      <c r="G39" s="6">
        <v>485.85699999999997</v>
      </c>
      <c r="H39" s="6">
        <v>447.15600000000001</v>
      </c>
      <c r="I39" s="6">
        <v>392.29500000000002</v>
      </c>
      <c r="J39" s="6">
        <v>394.959</v>
      </c>
      <c r="K39" s="6">
        <v>414.51599999999996</v>
      </c>
      <c r="L39" s="6">
        <v>326.71499999999997</v>
      </c>
      <c r="M39" s="6">
        <v>342.73500000000001</v>
      </c>
      <c r="N39" s="6">
        <v>359.37799999999999</v>
      </c>
      <c r="O39" s="6">
        <v>418.48500000000001</v>
      </c>
      <c r="P39" s="6">
        <v>419.14600000000002</v>
      </c>
      <c r="Q39" s="6">
        <v>436.18400000000003</v>
      </c>
      <c r="R39" s="6">
        <v>415.2</v>
      </c>
      <c r="S39" s="6">
        <v>439.04</v>
      </c>
      <c r="T39" s="6">
        <v>412.18299999999999</v>
      </c>
      <c r="U39" s="6">
        <v>418.416</v>
      </c>
      <c r="V39" s="6">
        <v>403.70400000000001</v>
      </c>
      <c r="W39" s="6">
        <v>420.86</v>
      </c>
      <c r="X39" s="6">
        <v>382.404</v>
      </c>
      <c r="Y39" s="6">
        <v>379</v>
      </c>
      <c r="Z39" s="6">
        <v>363.27</v>
      </c>
      <c r="AA39" s="6">
        <f>+'Operational Indicators (Y)'!I39</f>
        <v>383.00400000000002</v>
      </c>
    </row>
    <row r="40" spans="1:27" ht="15" customHeight="1" x14ac:dyDescent="0.15">
      <c r="A40" s="4" t="s">
        <v>231</v>
      </c>
      <c r="B40" s="4" t="s">
        <v>232</v>
      </c>
      <c r="C40" s="10" t="s">
        <v>252</v>
      </c>
      <c r="D40" s="23">
        <v>0.14829999999999999</v>
      </c>
      <c r="E40" s="23">
        <v>0.16600000000000001</v>
      </c>
      <c r="F40" s="23">
        <v>0.16550000000000001</v>
      </c>
      <c r="G40" s="23">
        <v>0.16059999999999999</v>
      </c>
      <c r="H40" s="23">
        <v>0.15240000000000001</v>
      </c>
      <c r="I40" s="23">
        <v>0.160932615856306</v>
      </c>
      <c r="J40" s="23">
        <v>0.164384562068635</v>
      </c>
      <c r="K40" s="23">
        <v>0.14414223075393201</v>
      </c>
      <c r="L40" s="23">
        <v>0.1295016501</v>
      </c>
      <c r="M40" s="23">
        <v>0.1241</v>
      </c>
      <c r="N40" s="23">
        <v>0.14299999999999999</v>
      </c>
      <c r="O40" s="23">
        <v>0.135667567634806</v>
      </c>
      <c r="P40" s="23">
        <v>0.142910870125081</v>
      </c>
      <c r="Q40" s="23">
        <v>0.137900722383792</v>
      </c>
      <c r="R40" s="23">
        <v>0.14465038163942501</v>
      </c>
      <c r="S40" s="23">
        <v>0.1361</v>
      </c>
      <c r="T40" s="23">
        <v>0.15870000000000001</v>
      </c>
      <c r="U40" s="23">
        <v>0.17480000000000001</v>
      </c>
      <c r="V40" s="23">
        <v>0.17504979297491499</v>
      </c>
      <c r="W40" s="23">
        <v>0.15324518511954699</v>
      </c>
      <c r="X40" s="23">
        <v>0.15151473585115499</v>
      </c>
      <c r="Y40" s="23">
        <v>0.1472</v>
      </c>
      <c r="Z40" s="23">
        <v>0.17109144071555998</v>
      </c>
      <c r="AA40" s="23">
        <f>+'Operational Indicators (Y)'!I40</f>
        <v>0.17477140110463399</v>
      </c>
    </row>
    <row r="41" spans="1:27" ht="15" customHeight="1" x14ac:dyDescent="0.15">
      <c r="A41" s="4" t="s">
        <v>23</v>
      </c>
      <c r="B41" s="4" t="s">
        <v>234</v>
      </c>
      <c r="C41" s="10" t="s">
        <v>244</v>
      </c>
      <c r="D41" s="6">
        <v>147962.57336570401</v>
      </c>
      <c r="E41" s="6">
        <v>148839.711818432</v>
      </c>
      <c r="F41" s="6">
        <v>157153.681223705</v>
      </c>
      <c r="G41" s="6">
        <v>167298.65334823501</v>
      </c>
      <c r="H41" s="6">
        <v>180345.048230329</v>
      </c>
      <c r="I41" s="6">
        <v>209250.882729965</v>
      </c>
      <c r="J41" s="6">
        <v>210648.42801979699</v>
      </c>
      <c r="K41" s="6">
        <v>215668.87841482597</v>
      </c>
      <c r="L41" s="6">
        <v>208227.531296581</v>
      </c>
      <c r="M41" s="6">
        <v>214681.20488455199</v>
      </c>
      <c r="N41" s="6">
        <v>221563.50833272</v>
      </c>
      <c r="O41" s="6">
        <v>217058.918788963</v>
      </c>
      <c r="P41" s="6">
        <v>226877.44632154799</v>
      </c>
      <c r="Q41" s="6">
        <v>222486.88476031899</v>
      </c>
      <c r="R41" s="6">
        <v>217121.08351454401</v>
      </c>
      <c r="S41" s="6">
        <v>249501.57214058901</v>
      </c>
      <c r="T41" s="6">
        <v>203456.97390953999</v>
      </c>
      <c r="U41" s="6">
        <v>211843.105159628</v>
      </c>
      <c r="V41" s="6">
        <v>204363.821996821</v>
      </c>
      <c r="W41" s="6">
        <v>213116.666521804</v>
      </c>
      <c r="X41" s="6">
        <v>189236.21373619401</v>
      </c>
      <c r="Y41" s="6">
        <v>186607</v>
      </c>
      <c r="Z41" s="6">
        <v>186298.45119728099</v>
      </c>
      <c r="AA41" s="6">
        <f>+'Operational Indicators (Y)'!I41</f>
        <v>223999.77860324629</v>
      </c>
    </row>
    <row r="42" spans="1:27" ht="15" customHeight="1" x14ac:dyDescent="0.15">
      <c r="A42" s="4" t="s">
        <v>23</v>
      </c>
      <c r="B42" s="4" t="s">
        <v>234</v>
      </c>
      <c r="C42" s="10" t="s">
        <v>257</v>
      </c>
      <c r="D42" s="6">
        <v>388129.73100000003</v>
      </c>
      <c r="E42" s="6">
        <v>399547.77</v>
      </c>
      <c r="F42" s="6">
        <v>399885</v>
      </c>
      <c r="G42" s="6">
        <v>445881.321</v>
      </c>
      <c r="H42" s="6">
        <v>477330.99299999996</v>
      </c>
      <c r="I42" s="6">
        <v>411352.75399999996</v>
      </c>
      <c r="J42" s="6">
        <v>364395.91299999994</v>
      </c>
      <c r="K42" s="6">
        <v>318111.36199999996</v>
      </c>
      <c r="L42" s="6">
        <v>242584.897</v>
      </c>
      <c r="M42" s="6">
        <v>244427.948</v>
      </c>
      <c r="N42" s="6">
        <v>253215.429</v>
      </c>
      <c r="O42" s="6">
        <v>308325.54200000002</v>
      </c>
      <c r="P42" s="6">
        <v>332022.58500000002</v>
      </c>
      <c r="Q42" s="6">
        <v>393965.77</v>
      </c>
      <c r="R42" s="6">
        <v>378015.71212397702</v>
      </c>
      <c r="S42" s="6">
        <v>385491.949747312</v>
      </c>
      <c r="T42" s="6">
        <v>366009.315</v>
      </c>
      <c r="U42" s="6">
        <v>392579.87</v>
      </c>
      <c r="V42" s="6">
        <v>395317.13799999998</v>
      </c>
      <c r="W42" s="6">
        <v>390587.93599999999</v>
      </c>
      <c r="X42" s="6">
        <v>392057.58600000001</v>
      </c>
      <c r="Y42" s="6">
        <v>355642</v>
      </c>
      <c r="Z42" s="6">
        <v>315694.43300000002</v>
      </c>
      <c r="AA42" s="6">
        <f>+'Operational Indicators (Y)'!I42</f>
        <v>362605.87</v>
      </c>
    </row>
    <row r="43" spans="1:27" ht="15" customHeight="1" x14ac:dyDescent="0.15">
      <c r="A43" s="4" t="s">
        <v>23</v>
      </c>
      <c r="B43" s="4" t="s">
        <v>234</v>
      </c>
      <c r="C43" s="10" t="s">
        <v>248</v>
      </c>
      <c r="D43" s="6">
        <v>3394.5656138799995</v>
      </c>
      <c r="E43" s="6">
        <v>17984.289091561801</v>
      </c>
      <c r="F43" s="6">
        <v>14912</v>
      </c>
      <c r="G43" s="6">
        <v>9596.5933884720998</v>
      </c>
      <c r="H43" s="6">
        <v>8567.3273389999995</v>
      </c>
      <c r="I43" s="6">
        <v>6825.4966210000102</v>
      </c>
      <c r="J43" s="6">
        <v>-2075.7502710000099</v>
      </c>
      <c r="K43" s="6">
        <v>16365.868548999999</v>
      </c>
      <c r="L43" s="6">
        <v>52790.484607999999</v>
      </c>
      <c r="M43" s="6">
        <v>29067.757704031403</v>
      </c>
      <c r="N43" s="6">
        <v>2233.2100069203998</v>
      </c>
      <c r="O43" s="6">
        <v>1833.83524629</v>
      </c>
      <c r="P43" s="6">
        <v>1047.3315100096299</v>
      </c>
      <c r="Q43" s="6">
        <v>963.22587872763302</v>
      </c>
      <c r="R43" s="6">
        <v>11575.3530016201</v>
      </c>
      <c r="S43" s="6">
        <v>10654.8888244265</v>
      </c>
      <c r="T43" s="6">
        <v>10728.296577405299</v>
      </c>
      <c r="U43" s="6">
        <v>13776.165397786501</v>
      </c>
      <c r="V43" s="6">
        <v>20401.115232301599</v>
      </c>
      <c r="W43" s="6">
        <v>20021.654049779299</v>
      </c>
      <c r="X43" s="6">
        <v>25465.275424560899</v>
      </c>
      <c r="Y43" s="6">
        <v>20769</v>
      </c>
      <c r="Z43" s="6">
        <v>17386.714630197999</v>
      </c>
      <c r="AA43" s="6">
        <f>+'Operational Indicators (Y)'!I43</f>
        <v>11589.246130175392</v>
      </c>
    </row>
    <row r="44" spans="1:27" ht="15" customHeight="1" x14ac:dyDescent="0.15">
      <c r="A44" s="4"/>
      <c r="B44" s="4"/>
      <c r="C44" s="5"/>
      <c r="D44" s="12" t="s">
        <v>54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5" customHeight="1" x14ac:dyDescent="0.15">
      <c r="A45" s="18"/>
      <c r="B45" s="18"/>
      <c r="C45" s="19" t="s">
        <v>258</v>
      </c>
      <c r="D45" s="20" t="s">
        <v>54</v>
      </c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</row>
    <row r="46" spans="1:27" ht="15" customHeight="1" x14ac:dyDescent="0.15">
      <c r="A46" s="7"/>
      <c r="B46" s="7"/>
      <c r="C46" s="8" t="s">
        <v>259</v>
      </c>
      <c r="D46" s="16" t="s">
        <v>54</v>
      </c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</row>
    <row r="47" spans="1:27" ht="15" customHeight="1" x14ac:dyDescent="0.15">
      <c r="A47" s="4" t="s">
        <v>240</v>
      </c>
      <c r="B47" s="4" t="s">
        <v>24</v>
      </c>
      <c r="C47" s="5" t="s">
        <v>260</v>
      </c>
      <c r="D47" s="6">
        <v>238700.30543000001</v>
      </c>
      <c r="E47" s="6">
        <v>248769</v>
      </c>
      <c r="F47" s="6">
        <v>251409.16946999999</v>
      </c>
      <c r="G47" s="6">
        <v>289199.44585000002</v>
      </c>
      <c r="H47" s="6">
        <v>206727.04657999999</v>
      </c>
      <c r="I47" s="6">
        <v>56206.588449999996</v>
      </c>
      <c r="J47" s="6">
        <v>155704.95556999999</v>
      </c>
      <c r="K47" s="6">
        <v>330074.76400999998</v>
      </c>
      <c r="L47" s="6">
        <v>235162.56460000001</v>
      </c>
      <c r="M47" s="6">
        <v>275389.34876988002</v>
      </c>
      <c r="N47" s="6">
        <v>347396.68716715998</v>
      </c>
      <c r="O47" s="6">
        <v>421148.046757976</v>
      </c>
      <c r="P47" s="6">
        <v>325503.95134000003</v>
      </c>
      <c r="Q47" s="6">
        <v>351893.99706999998</v>
      </c>
      <c r="R47" s="6">
        <v>369482.90675000002</v>
      </c>
      <c r="S47" s="6">
        <v>431762.92657016998</v>
      </c>
      <c r="T47" s="6">
        <v>374683.41446508502</v>
      </c>
      <c r="U47" s="6">
        <v>377605</v>
      </c>
      <c r="V47" s="6">
        <v>384058.72168999998</v>
      </c>
      <c r="W47" s="6">
        <v>551138.45510999998</v>
      </c>
      <c r="X47" s="6">
        <v>517453.19410000002</v>
      </c>
      <c r="Y47" s="6">
        <v>539622</v>
      </c>
      <c r="Z47" s="6">
        <v>594516.29732999997</v>
      </c>
      <c r="AA47" s="6">
        <f>+'[2]5. Indicadores'!BG114</f>
        <v>701231.21835177601</v>
      </c>
    </row>
    <row r="48" spans="1:27" ht="15" customHeight="1" x14ac:dyDescent="0.15">
      <c r="A48" s="4" t="s">
        <v>231</v>
      </c>
      <c r="B48" s="4" t="s">
        <v>232</v>
      </c>
      <c r="C48" s="5" t="s">
        <v>261</v>
      </c>
      <c r="D48" s="21">
        <v>4.2104548259284599E-2</v>
      </c>
      <c r="E48" s="21">
        <v>4.8000000000000001E-2</v>
      </c>
      <c r="F48" s="21">
        <v>7.2381632841198792E-2</v>
      </c>
      <c r="G48" s="21">
        <v>7.01559978597497E-2</v>
      </c>
      <c r="H48" s="21">
        <v>5.7345962453841201E-2</v>
      </c>
      <c r="I48" s="21">
        <v>4.6682970650137802E-2</v>
      </c>
      <c r="J48" s="21">
        <v>4.9000000000000002E-2</v>
      </c>
      <c r="K48" s="21">
        <v>7.898931853493979E-2</v>
      </c>
      <c r="L48" s="21">
        <v>8.0801914461883798E-2</v>
      </c>
      <c r="M48" s="21">
        <v>7.8521375664728096E-2</v>
      </c>
      <c r="N48" s="21">
        <v>6.6812278758613494E-2</v>
      </c>
      <c r="O48" s="21">
        <v>6.0683959011715999E-2</v>
      </c>
      <c r="P48" s="21">
        <v>6.9920014321842902E-2</v>
      </c>
      <c r="Q48" s="21">
        <v>5.5504487832891601E-2</v>
      </c>
      <c r="R48" s="21">
        <v>5.3157887071919402E-2</v>
      </c>
      <c r="S48" s="21">
        <v>4.8191867188723099E-2</v>
      </c>
      <c r="T48" s="21">
        <v>4.5205407236262297E-2</v>
      </c>
      <c r="U48" s="21">
        <v>4.5914859289042799E-2</v>
      </c>
      <c r="V48" s="21">
        <v>3.9826849474755899E-2</v>
      </c>
      <c r="W48" s="21">
        <v>3.9E-2</v>
      </c>
      <c r="X48" s="21">
        <v>3.9041514854993999E-2</v>
      </c>
      <c r="Y48" s="21">
        <v>3.5000000000000003E-2</v>
      </c>
      <c r="Z48" s="21">
        <v>3.3289448479600497E-2</v>
      </c>
      <c r="AA48" s="21">
        <f>+'[2]5. Indicadores'!BG116</f>
        <v>3.0314805542006606E-2</v>
      </c>
    </row>
    <row r="49" spans="1:27" ht="15" customHeight="1" x14ac:dyDescent="0.15">
      <c r="A49" s="4" t="s">
        <v>231</v>
      </c>
      <c r="B49" s="4" t="s">
        <v>232</v>
      </c>
      <c r="C49" s="5" t="s">
        <v>262</v>
      </c>
      <c r="D49" s="6">
        <v>128628.16333333301</v>
      </c>
      <c r="E49" s="6">
        <v>127195.463333333</v>
      </c>
      <c r="F49" s="6">
        <v>143962.52599999998</v>
      </c>
      <c r="G49" s="6">
        <v>156679.5</v>
      </c>
      <c r="H49" s="6">
        <v>158322.27666666699</v>
      </c>
      <c r="I49" s="6">
        <v>157266.26999999999</v>
      </c>
      <c r="J49" s="6">
        <v>157218.42333333299</v>
      </c>
      <c r="K49" s="6">
        <v>204610.19666666701</v>
      </c>
      <c r="L49" s="6">
        <v>204526.05333333299</v>
      </c>
      <c r="M49" s="6">
        <v>204539.76</v>
      </c>
      <c r="N49" s="6">
        <v>204522.08666666699</v>
      </c>
      <c r="O49" s="6">
        <v>204587.89333333299</v>
      </c>
      <c r="P49" s="6">
        <v>208055.16333333301</v>
      </c>
      <c r="Q49" s="6">
        <v>208075.186666667</v>
      </c>
      <c r="R49" s="6">
        <v>208285.36666666699</v>
      </c>
      <c r="S49" s="6">
        <v>208290.74666666699</v>
      </c>
      <c r="T49" s="6">
        <v>210682.61333333299</v>
      </c>
      <c r="U49" s="6">
        <v>210865.36</v>
      </c>
      <c r="V49" s="6">
        <v>258450.27</v>
      </c>
      <c r="W49" s="6">
        <v>319388.53833333298</v>
      </c>
      <c r="X49" s="6">
        <v>319329.31</v>
      </c>
      <c r="Y49" s="6">
        <v>320438</v>
      </c>
      <c r="Z49" s="6">
        <v>320464.90666666703</v>
      </c>
      <c r="AA49" s="6">
        <f>+'[2]5. Indicadores'!BG117</f>
        <v>320823.87333333335</v>
      </c>
    </row>
    <row r="50" spans="1:27" ht="15" customHeight="1" x14ac:dyDescent="0.15">
      <c r="A50" s="4" t="s">
        <v>231</v>
      </c>
      <c r="B50" s="4" t="s">
        <v>232</v>
      </c>
      <c r="C50" s="5" t="s">
        <v>263</v>
      </c>
      <c r="D50" s="24">
        <v>0.84039150373501803</v>
      </c>
      <c r="E50" s="24">
        <v>0.82531576238995397</v>
      </c>
      <c r="F50" s="24">
        <v>0.83318182628631798</v>
      </c>
      <c r="G50" s="24">
        <v>0.76248517950703598</v>
      </c>
      <c r="H50" s="24">
        <v>0.79635861470815994</v>
      </c>
      <c r="I50" s="24">
        <v>0.68990725449481305</v>
      </c>
      <c r="J50" s="24">
        <v>0.7190298233488529</v>
      </c>
      <c r="K50" s="24">
        <v>0.96175452874173506</v>
      </c>
      <c r="L50" s="24">
        <v>0.71945525045668401</v>
      </c>
      <c r="M50" s="24">
        <v>0.82860409068368901</v>
      </c>
      <c r="N50" s="24">
        <v>0.82899999999999996</v>
      </c>
      <c r="O50" s="24">
        <v>0.948926369062562</v>
      </c>
      <c r="P50" s="24">
        <v>0.83023388752835503</v>
      </c>
      <c r="Q50" s="24">
        <v>0.82258705467875604</v>
      </c>
      <c r="R50" s="24">
        <v>0.82316032606275202</v>
      </c>
      <c r="S50" s="24">
        <v>0.87649228170568505</v>
      </c>
      <c r="T50" s="24">
        <v>0.82407530289977104</v>
      </c>
      <c r="U50" s="24">
        <v>0.80550011345752104</v>
      </c>
      <c r="V50" s="24">
        <v>0.77093976261894603</v>
      </c>
      <c r="W50" s="24">
        <v>0.83350033586109795</v>
      </c>
      <c r="X50" s="24">
        <v>0.856171105215626</v>
      </c>
      <c r="Y50" s="24">
        <v>0.87</v>
      </c>
      <c r="Z50" s="24">
        <v>0.88627782625203588</v>
      </c>
      <c r="AA50" s="24">
        <f>+'[2]5. Indicadores'!$BG$118</f>
        <v>0.91633769685503863</v>
      </c>
    </row>
    <row r="51" spans="1:27" ht="15" customHeight="1" x14ac:dyDescent="0.15">
      <c r="A51" s="4" t="s">
        <v>23</v>
      </c>
      <c r="B51" s="4" t="s">
        <v>234</v>
      </c>
      <c r="C51" s="5" t="s">
        <v>264</v>
      </c>
      <c r="D51" s="6">
        <v>47904.764296746704</v>
      </c>
      <c r="E51" s="6">
        <v>51252.218609999996</v>
      </c>
      <c r="F51" s="6">
        <v>53136.204090347805</v>
      </c>
      <c r="G51" s="6">
        <v>65006.251438162995</v>
      </c>
      <c r="H51" s="6">
        <v>48802.398431218302</v>
      </c>
      <c r="I51" s="6">
        <v>13500.421070058199</v>
      </c>
      <c r="J51" s="6">
        <v>34319.617908971297</v>
      </c>
      <c r="K51" s="6">
        <v>69847.120812156092</v>
      </c>
      <c r="L51" s="6">
        <v>46573.945919029997</v>
      </c>
      <c r="M51" s="6">
        <v>52035.560564184598</v>
      </c>
      <c r="N51" s="6">
        <v>66318.027580210794</v>
      </c>
      <c r="O51" s="6">
        <v>86366.233775480796</v>
      </c>
      <c r="P51" s="6">
        <v>69219.500265622104</v>
      </c>
      <c r="Q51" s="6">
        <v>79041.256641873202</v>
      </c>
      <c r="R51" s="6">
        <v>88010.828387849993</v>
      </c>
      <c r="S51" s="6">
        <v>101529.05218297501</v>
      </c>
      <c r="T51" s="6">
        <v>79666.436528281207</v>
      </c>
      <c r="U51" s="6">
        <v>81710</v>
      </c>
      <c r="V51" s="6">
        <v>88977.444445400193</v>
      </c>
      <c r="W51" s="6">
        <v>130621.65098925401</v>
      </c>
      <c r="X51" s="6">
        <v>130363.10433820001</v>
      </c>
      <c r="Y51" s="6">
        <v>134855</v>
      </c>
      <c r="Z51" s="6">
        <v>147307.266431436</v>
      </c>
      <c r="AA51" s="6">
        <f>+'[2]5. Indicadores'!$BG$119</f>
        <v>179826.07107152394</v>
      </c>
    </row>
    <row r="52" spans="1:27" ht="15" customHeight="1" x14ac:dyDescent="0.15">
      <c r="A52" s="7"/>
      <c r="B52" s="7"/>
      <c r="C52" s="8" t="s">
        <v>265</v>
      </c>
      <c r="D52" s="16" t="s">
        <v>54</v>
      </c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</row>
    <row r="53" spans="1:27" ht="15" customHeight="1" x14ac:dyDescent="0.15">
      <c r="A53" s="4" t="s">
        <v>240</v>
      </c>
      <c r="B53" s="4" t="s">
        <v>24</v>
      </c>
      <c r="C53" s="5" t="s">
        <v>260</v>
      </c>
      <c r="D53" s="6">
        <v>126094.66042476</v>
      </c>
      <c r="E53" s="6">
        <v>126725.11030217</v>
      </c>
      <c r="F53" s="6">
        <v>132459.70512</v>
      </c>
      <c r="G53" s="6">
        <v>154328.52686000001</v>
      </c>
      <c r="H53" s="6">
        <v>112485.84026000001</v>
      </c>
      <c r="I53" s="6">
        <v>27860.23648</v>
      </c>
      <c r="J53" s="6">
        <v>69067.43561</v>
      </c>
      <c r="K53" s="6">
        <v>152966.09234999999</v>
      </c>
      <c r="L53" s="6">
        <v>107121.85075</v>
      </c>
      <c r="M53" s="6">
        <v>120346.9899175</v>
      </c>
      <c r="N53" s="6">
        <v>147349.22645324</v>
      </c>
      <c r="O53" s="6">
        <v>183635.60004823</v>
      </c>
      <c r="P53" s="6">
        <v>147041.42460999999</v>
      </c>
      <c r="Q53" s="6">
        <v>151179.86533999999</v>
      </c>
      <c r="R53" s="6">
        <v>158215.23402999999</v>
      </c>
      <c r="S53" s="6">
        <v>180099.36727610201</v>
      </c>
      <c r="T53" s="6">
        <v>157583.96525000001</v>
      </c>
      <c r="U53" s="6">
        <v>157124</v>
      </c>
      <c r="V53" s="6">
        <v>151904.25552000001</v>
      </c>
      <c r="W53" s="6">
        <v>180572.59838000001</v>
      </c>
      <c r="X53" s="6">
        <v>158882.26821000001</v>
      </c>
      <c r="Y53" s="6">
        <v>159851</v>
      </c>
      <c r="Z53" s="6">
        <v>171956.04783</v>
      </c>
      <c r="AA53" s="6">
        <f>+'[2]5. Indicadores'!BG123</f>
        <v>205723.80194</v>
      </c>
    </row>
    <row r="54" spans="1:27" ht="15" customHeight="1" x14ac:dyDescent="0.15">
      <c r="A54" s="4" t="s">
        <v>231</v>
      </c>
      <c r="B54" s="4" t="s">
        <v>232</v>
      </c>
      <c r="C54" s="5" t="s">
        <v>261</v>
      </c>
      <c r="D54" s="21">
        <v>4.2624483610820302E-2</v>
      </c>
      <c r="E54" s="21">
        <v>4.11004289267657E-2</v>
      </c>
      <c r="F54" s="21">
        <v>3.77540432189757E-2</v>
      </c>
      <c r="G54" s="21">
        <v>3.68660916679572E-2</v>
      </c>
      <c r="H54" s="21">
        <v>3.6269898448252999E-2</v>
      </c>
      <c r="I54" s="21">
        <v>3.60966767338292E-2</v>
      </c>
      <c r="J54" s="21">
        <v>3.6533980027733698E-2</v>
      </c>
      <c r="K54" s="21">
        <v>3.7107113767024198E-2</v>
      </c>
      <c r="L54" s="21">
        <v>4.1429709834565301E-2</v>
      </c>
      <c r="M54" s="21">
        <v>4.3569212032198101E-2</v>
      </c>
      <c r="N54" s="21">
        <v>2.20856507774525E-2</v>
      </c>
      <c r="O54" s="21">
        <v>8.3450976313066399E-3</v>
      </c>
      <c r="P54" s="21">
        <v>7.5973776170310502E-3</v>
      </c>
      <c r="Q54" s="21">
        <v>1.06194277586606E-2</v>
      </c>
      <c r="R54" s="21">
        <v>9.9884440581818907E-3</v>
      </c>
      <c r="S54" s="21">
        <v>9.9884440581818907E-3</v>
      </c>
      <c r="T54" s="21">
        <v>8.8826792188457793E-3</v>
      </c>
      <c r="U54" s="21">
        <v>6.7765062329445697E-3</v>
      </c>
      <c r="V54" s="21">
        <v>4.7953298027597598E-3</v>
      </c>
      <c r="W54" s="21">
        <v>2.5121437437674002E-3</v>
      </c>
      <c r="X54" s="21">
        <v>2.0764668642034001E-3</v>
      </c>
      <c r="Y54" s="21">
        <v>1.4E-2</v>
      </c>
      <c r="Z54" s="21">
        <v>1.3948939146995701E-2</v>
      </c>
      <c r="AA54" s="21">
        <f>+'[2]5. Indicadores'!BG125</f>
        <v>1.4209725880566793E-2</v>
      </c>
    </row>
    <row r="55" spans="1:27" ht="15" customHeight="1" x14ac:dyDescent="0.15">
      <c r="A55" s="4" t="s">
        <v>231</v>
      </c>
      <c r="B55" s="4" t="s">
        <v>232</v>
      </c>
      <c r="C55" s="5" t="s">
        <v>262</v>
      </c>
      <c r="D55" s="6">
        <v>71349.033333333296</v>
      </c>
      <c r="E55" s="6">
        <v>71336.7</v>
      </c>
      <c r="F55" s="6">
        <v>71797.166666666701</v>
      </c>
      <c r="G55" s="6">
        <v>72565.960000000006</v>
      </c>
      <c r="H55" s="6">
        <v>72565.960000000006</v>
      </c>
      <c r="I55" s="6">
        <v>72565.960000000006</v>
      </c>
      <c r="J55" s="6">
        <v>72565.960000000006</v>
      </c>
      <c r="K55" s="6">
        <v>72565.960000000006</v>
      </c>
      <c r="L55" s="6">
        <v>72565.960000000006</v>
      </c>
      <c r="M55" s="6">
        <v>72561.636666666702</v>
      </c>
      <c r="N55" s="6">
        <v>72552.990000000005</v>
      </c>
      <c r="O55" s="6">
        <v>72552.376666666707</v>
      </c>
      <c r="P55" s="6">
        <v>72481.149999999994</v>
      </c>
      <c r="Q55" s="6">
        <v>72481.3066666667</v>
      </c>
      <c r="R55" s="6">
        <v>72727.376666666707</v>
      </c>
      <c r="S55" s="6">
        <v>72727.376666666707</v>
      </c>
      <c r="T55" s="6">
        <v>75189.776666666701</v>
      </c>
      <c r="U55" s="6">
        <v>75226.080000000002</v>
      </c>
      <c r="V55" s="6">
        <v>75200.25</v>
      </c>
      <c r="W55" s="6">
        <v>75124.416666666701</v>
      </c>
      <c r="X55" s="6">
        <v>75108.350000000006</v>
      </c>
      <c r="Y55" s="6">
        <v>75106</v>
      </c>
      <c r="Z55" s="6">
        <v>75106.070000000007</v>
      </c>
      <c r="AA55" s="6">
        <f>+'[2]5. Indicadores'!$BG$126</f>
        <v>75106.069999999992</v>
      </c>
    </row>
    <row r="56" spans="1:27" ht="15" customHeight="1" x14ac:dyDescent="0.15">
      <c r="A56" s="4" t="s">
        <v>231</v>
      </c>
      <c r="B56" s="4" t="s">
        <v>232</v>
      </c>
      <c r="C56" s="5" t="s">
        <v>263</v>
      </c>
      <c r="D56" s="24">
        <v>0.9</v>
      </c>
      <c r="E56" s="24">
        <v>0.89</v>
      </c>
      <c r="F56" s="24">
        <v>0.88874586346727791</v>
      </c>
      <c r="G56" s="24">
        <v>0.82554587442503102</v>
      </c>
      <c r="H56" s="24">
        <v>0.89369868571274902</v>
      </c>
      <c r="I56" s="24">
        <v>0.74395745786643408</v>
      </c>
      <c r="J56" s="24">
        <v>0.80899375357507697</v>
      </c>
      <c r="K56" s="24">
        <v>1.00138625694922</v>
      </c>
      <c r="L56" s="24">
        <v>0.84718533946760799</v>
      </c>
      <c r="M56" s="24">
        <v>0.85427945257178695</v>
      </c>
      <c r="N56" s="24">
        <v>0.93530840181598796</v>
      </c>
      <c r="O56" s="24">
        <v>0.96526242504469095</v>
      </c>
      <c r="P56" s="24">
        <v>0.90629687760748001</v>
      </c>
      <c r="Q56" s="24">
        <v>0.91097740759403301</v>
      </c>
      <c r="R56" s="24">
        <v>0.91684383704764705</v>
      </c>
      <c r="S56" s="24">
        <v>0.93122935763541703</v>
      </c>
      <c r="T56" s="24">
        <v>0.91488924140473404</v>
      </c>
      <c r="U56" s="24">
        <v>0.84054645725671395</v>
      </c>
      <c r="V56" s="24">
        <v>0.84578559062391701</v>
      </c>
      <c r="W56" s="24">
        <v>0.93409209669358195</v>
      </c>
      <c r="X56" s="24">
        <v>0.94461325022392095</v>
      </c>
      <c r="Y56" s="24">
        <v>0.93</v>
      </c>
      <c r="Z56" s="24">
        <v>0.92702186243934603</v>
      </c>
      <c r="AA56" s="24">
        <f>+'[2]5. Indicadores'!$BG$127</f>
        <v>0.97259489130423993</v>
      </c>
    </row>
    <row r="57" spans="1:27" ht="15" customHeight="1" x14ac:dyDescent="0.15">
      <c r="A57" s="4" t="s">
        <v>23</v>
      </c>
      <c r="B57" s="4" t="s">
        <v>234</v>
      </c>
      <c r="C57" s="5" t="s">
        <v>264</v>
      </c>
      <c r="D57" s="6">
        <v>25305.9374006451</v>
      </c>
      <c r="E57" s="6">
        <v>26108.329641487398</v>
      </c>
      <c r="F57" s="6">
        <v>27995.820279114698</v>
      </c>
      <c r="G57" s="6">
        <v>34689.966267590804</v>
      </c>
      <c r="H57" s="6">
        <v>26554.7197865786</v>
      </c>
      <c r="I57" s="6">
        <v>6691.8298008068605</v>
      </c>
      <c r="J57" s="6">
        <v>15223.4589542144</v>
      </c>
      <c r="K57" s="6">
        <v>32369.154802183501</v>
      </c>
      <c r="L57" s="6">
        <v>21215.482541037502</v>
      </c>
      <c r="M57" s="6">
        <v>22739.888490757399</v>
      </c>
      <c r="N57" s="6">
        <v>28128.9673299235</v>
      </c>
      <c r="O57" s="6">
        <v>37658.764620557398</v>
      </c>
      <c r="P57" s="6">
        <v>31268.849081398501</v>
      </c>
      <c r="Q57" s="6">
        <v>33957.517419786302</v>
      </c>
      <c r="R57" s="6">
        <v>37686.868745945998</v>
      </c>
      <c r="S57" s="6">
        <v>42350.3662149753</v>
      </c>
      <c r="T57" s="6">
        <v>33506.027971339201</v>
      </c>
      <c r="U57" s="6">
        <v>34000</v>
      </c>
      <c r="V57" s="6">
        <v>35192.671571355197</v>
      </c>
      <c r="W57" s="6">
        <v>42796.3077247213</v>
      </c>
      <c r="X57" s="6">
        <v>40027.554075059699</v>
      </c>
      <c r="Y57" s="6">
        <v>39948</v>
      </c>
      <c r="Z57" s="6">
        <v>42606.696344491298</v>
      </c>
      <c r="AA57" s="6">
        <f>+'[2]5. Indicadores'!$BG$128</f>
        <v>52756.497515500072</v>
      </c>
    </row>
    <row r="58" spans="1:27" ht="15" customHeight="1" x14ac:dyDescent="0.15">
      <c r="A58" s="7"/>
      <c r="B58" s="7"/>
      <c r="C58" s="8" t="s">
        <v>266</v>
      </c>
      <c r="D58" s="16" t="s">
        <v>54</v>
      </c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</row>
    <row r="59" spans="1:27" ht="15" customHeight="1" x14ac:dyDescent="0.15">
      <c r="A59" s="4" t="s">
        <v>240</v>
      </c>
      <c r="B59" s="4" t="s">
        <v>24</v>
      </c>
      <c r="C59" s="5" t="s">
        <v>260</v>
      </c>
      <c r="D59" s="6">
        <v>113842.21587458999</v>
      </c>
      <c r="E59" s="6">
        <v>122031.09949959001</v>
      </c>
      <c r="F59" s="6">
        <v>119141.46921</v>
      </c>
      <c r="G59" s="6">
        <v>134870.91899000001</v>
      </c>
      <c r="H59" s="6">
        <v>93548.408800000005</v>
      </c>
      <c r="I59" s="6">
        <v>28346.351970000003</v>
      </c>
      <c r="J59" s="6">
        <v>86637.519959999991</v>
      </c>
      <c r="K59" s="6">
        <v>129568.14232999999</v>
      </c>
      <c r="L59" s="6">
        <v>77954.266610000006</v>
      </c>
      <c r="M59" s="6">
        <v>102415.27664601</v>
      </c>
      <c r="N59" s="6">
        <v>128444.4485035</v>
      </c>
      <c r="O59" s="6">
        <v>151954.12913947599</v>
      </c>
      <c r="P59" s="6">
        <v>113787.80614</v>
      </c>
      <c r="Q59" s="6">
        <v>130170.19783999999</v>
      </c>
      <c r="R59" s="6">
        <v>134862.05295000001</v>
      </c>
      <c r="S59" s="6">
        <v>159957.806344068</v>
      </c>
      <c r="T59" s="6">
        <v>137827.60371</v>
      </c>
      <c r="U59" s="6">
        <v>140375.10219000001</v>
      </c>
      <c r="V59" s="6">
        <v>132688.11639000001</v>
      </c>
      <c r="W59" s="6">
        <v>156660.70567</v>
      </c>
      <c r="X59" s="6">
        <v>130679.12243</v>
      </c>
      <c r="Y59" s="6">
        <v>138464</v>
      </c>
      <c r="Z59" s="6">
        <v>147649.30833</v>
      </c>
      <c r="AA59" s="6">
        <f>+'[2]5. Indicadores'!BG132</f>
        <v>171965.20039999997</v>
      </c>
    </row>
    <row r="60" spans="1:27" ht="15" customHeight="1" x14ac:dyDescent="0.15">
      <c r="A60" s="4" t="s">
        <v>231</v>
      </c>
      <c r="B60" s="4" t="s">
        <v>232</v>
      </c>
      <c r="C60" s="5" t="s">
        <v>261</v>
      </c>
      <c r="D60" s="21">
        <v>4.14662126219036E-2</v>
      </c>
      <c r="E60" s="21">
        <v>5.6610449352489198E-2</v>
      </c>
      <c r="F60" s="21">
        <v>0.11057728260555401</v>
      </c>
      <c r="G60" s="21">
        <v>9.8875678438136591E-2</v>
      </c>
      <c r="H60" s="21">
        <v>7.5180273406487599E-2</v>
      </c>
      <c r="I60" s="21">
        <v>5.5752649154019299E-2</v>
      </c>
      <c r="J60" s="21">
        <v>6.0279994214777595E-2</v>
      </c>
      <c r="K60" s="21">
        <v>8.07593361965738E-2</v>
      </c>
      <c r="L60" s="21">
        <v>0.109440199474811</v>
      </c>
      <c r="M60" s="21">
        <v>0.10846853432392201</v>
      </c>
      <c r="N60" s="21">
        <v>0.10997921953088401</v>
      </c>
      <c r="O60" s="21">
        <v>0.108641304833024</v>
      </c>
      <c r="P60" s="21">
        <v>0.139716940990149</v>
      </c>
      <c r="Q60" s="21">
        <v>0.10125683888953201</v>
      </c>
      <c r="R60" s="21">
        <v>9.6573249829173993E-2</v>
      </c>
      <c r="S60" s="21">
        <v>8.2863647978253505E-2</v>
      </c>
      <c r="T60" s="21">
        <v>7.8225197059731896E-2</v>
      </c>
      <c r="U60" s="21">
        <v>7.2999999999999995E-2</v>
      </c>
      <c r="V60" s="21">
        <v>7.2999999999999995E-2</v>
      </c>
      <c r="W60" s="21">
        <v>7.3380950123618394E-2</v>
      </c>
      <c r="X60" s="21">
        <v>7.4698513664974403E-2</v>
      </c>
      <c r="Y60" s="21">
        <v>7.4999999999999997E-2</v>
      </c>
      <c r="Z60" s="21">
        <v>7.3531782496152803E-2</v>
      </c>
      <c r="AA60" s="21">
        <f>+'[2]5. Indicadores'!$BG$134</f>
        <v>6.8365976244709414E-2</v>
      </c>
    </row>
    <row r="61" spans="1:27" ht="15" customHeight="1" x14ac:dyDescent="0.15">
      <c r="A61" s="4" t="s">
        <v>231</v>
      </c>
      <c r="B61" s="4" t="s">
        <v>232</v>
      </c>
      <c r="C61" s="5" t="s">
        <v>262</v>
      </c>
      <c r="D61" s="6">
        <v>57291.463333333304</v>
      </c>
      <c r="E61" s="6">
        <v>57291.463333333304</v>
      </c>
      <c r="F61" s="6">
        <v>72165.359333333297</v>
      </c>
      <c r="G61" s="6">
        <v>84113.54</v>
      </c>
      <c r="H61" s="6">
        <v>85756.316666666695</v>
      </c>
      <c r="I61" s="6">
        <v>84700.31</v>
      </c>
      <c r="J61" s="6">
        <v>84652.463333333391</v>
      </c>
      <c r="K61" s="6">
        <v>84423.386666666702</v>
      </c>
      <c r="L61" s="6">
        <v>84370.886666666702</v>
      </c>
      <c r="M61" s="6">
        <v>84378.08</v>
      </c>
      <c r="N61" s="6">
        <v>84378.91</v>
      </c>
      <c r="O61" s="6">
        <v>84382.086666666699</v>
      </c>
      <c r="P61" s="6">
        <v>87927.013333333394</v>
      </c>
      <c r="Q61" s="6">
        <v>87949.22</v>
      </c>
      <c r="R61" s="6">
        <v>87910.99</v>
      </c>
      <c r="S61" s="6">
        <v>87911.69</v>
      </c>
      <c r="T61" s="6">
        <v>87840.963333333406</v>
      </c>
      <c r="U61" s="6">
        <v>87987.25</v>
      </c>
      <c r="V61" s="6">
        <v>88248.51</v>
      </c>
      <c r="W61" s="6">
        <v>88248.516666666706</v>
      </c>
      <c r="X61" s="6">
        <v>88248.61</v>
      </c>
      <c r="Y61" s="6">
        <v>88347</v>
      </c>
      <c r="Z61" s="6">
        <v>88373.486666666693</v>
      </c>
      <c r="AA61" s="6">
        <f>+'[2]5. Indicadores'!$BG$135</f>
        <v>89045.706666666709</v>
      </c>
    </row>
    <row r="62" spans="1:27" ht="15" customHeight="1" x14ac:dyDescent="0.15">
      <c r="A62" s="4" t="s">
        <v>231</v>
      </c>
      <c r="B62" s="4" t="s">
        <v>232</v>
      </c>
      <c r="C62" s="5" t="s">
        <v>263</v>
      </c>
      <c r="D62" s="24">
        <v>0.78</v>
      </c>
      <c r="E62" s="24">
        <v>0.56000000000000005</v>
      </c>
      <c r="F62" s="24">
        <v>0.78053750829094593</v>
      </c>
      <c r="G62" s="24">
        <v>0.67285931809775901</v>
      </c>
      <c r="H62" s="24">
        <v>0.71441059329404699</v>
      </c>
      <c r="I62" s="24">
        <v>0.64822188492036104</v>
      </c>
      <c r="J62" s="24">
        <v>0.64902496192867998</v>
      </c>
      <c r="K62" s="24">
        <v>0.969544026831478</v>
      </c>
      <c r="L62" s="24">
        <v>0.72217687885715698</v>
      </c>
      <c r="M62" s="24">
        <v>0.80654741740394997</v>
      </c>
      <c r="N62" s="24">
        <v>0.799396105166852</v>
      </c>
      <c r="O62" s="24">
        <v>0.76939737736609604</v>
      </c>
      <c r="P62" s="24">
        <v>0.80812663295104503</v>
      </c>
      <c r="Q62" s="24">
        <v>0.76773452315177404</v>
      </c>
      <c r="R62" s="24">
        <v>0.77562950902424199</v>
      </c>
      <c r="S62" s="24">
        <v>0.69350401645989102</v>
      </c>
      <c r="T62" s="24">
        <v>0.79211265132002595</v>
      </c>
      <c r="U62" s="24">
        <v>0.78633422185610302</v>
      </c>
      <c r="V62" s="24">
        <v>0.74667698761011103</v>
      </c>
      <c r="W62" s="24">
        <v>0.83202954102534998</v>
      </c>
      <c r="X62" s="24">
        <v>0.862669124127596</v>
      </c>
      <c r="Y62" s="24">
        <v>0.92</v>
      </c>
      <c r="Z62" s="24">
        <v>0.89107480016977603</v>
      </c>
      <c r="AA62" s="24">
        <f>+'[2]5. Indicadores'!$BG$136</f>
        <v>0.84561554191526611</v>
      </c>
    </row>
    <row r="63" spans="1:27" ht="15" customHeight="1" x14ac:dyDescent="0.15">
      <c r="A63" s="4" t="s">
        <v>23</v>
      </c>
      <c r="B63" s="4" t="s">
        <v>234</v>
      </c>
      <c r="C63" s="5" t="s">
        <v>264</v>
      </c>
      <c r="D63" s="6">
        <v>22846.994303871499</v>
      </c>
      <c r="E63" s="6">
        <v>25141.253889237199</v>
      </c>
      <c r="F63" s="6">
        <v>25180.964707502</v>
      </c>
      <c r="G63" s="6">
        <v>30316.285170572199</v>
      </c>
      <c r="H63" s="6">
        <v>22084.128779430703</v>
      </c>
      <c r="I63" s="6">
        <v>6808.5912692513593</v>
      </c>
      <c r="J63" s="6">
        <v>19096.158954756902</v>
      </c>
      <c r="K63" s="6">
        <v>27417.914598451298</v>
      </c>
      <c r="L63" s="6">
        <v>15438.842502110499</v>
      </c>
      <c r="M63" s="6">
        <v>19351.642880946602</v>
      </c>
      <c r="N63" s="6">
        <v>24520.045219318101</v>
      </c>
      <c r="O63" s="6">
        <v>31161.7397763962</v>
      </c>
      <c r="P63" s="6">
        <v>31268.849081398501</v>
      </c>
      <c r="Q63" s="6">
        <v>29238.395938161299</v>
      </c>
      <c r="R63" s="6">
        <v>32124.141012690001</v>
      </c>
      <c r="S63" s="6">
        <v>37614.078161807498</v>
      </c>
      <c r="T63" s="6">
        <v>29305.3645261659</v>
      </c>
      <c r="U63" s="6">
        <v>30375.768362894101</v>
      </c>
      <c r="V63" s="6">
        <v>30740.740511513901</v>
      </c>
      <c r="W63" s="6">
        <v>37129.109446142204</v>
      </c>
      <c r="X63" s="6">
        <v>32922.274451888501</v>
      </c>
      <c r="Y63" s="6">
        <v>34603</v>
      </c>
      <c r="Z63" s="6">
        <v>36584.053453646302</v>
      </c>
      <c r="AA63" s="6">
        <f>+'[2]5. Indicadores'!$BG$137</f>
        <v>44099.329207910654</v>
      </c>
    </row>
    <row r="64" spans="1:27" ht="15" customHeight="1" x14ac:dyDescent="0.15">
      <c r="A64" s="7"/>
      <c r="B64" s="7"/>
      <c r="C64" s="8" t="s">
        <v>267</v>
      </c>
      <c r="D64" s="16" t="s">
        <v>54</v>
      </c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</row>
    <row r="65" spans="1:27" ht="15" customHeight="1" x14ac:dyDescent="0.15">
      <c r="A65" s="4" t="s">
        <v>240</v>
      </c>
      <c r="B65" s="4" t="s">
        <v>24</v>
      </c>
      <c r="C65" s="5" t="s">
        <v>260</v>
      </c>
      <c r="D65" s="6" t="s">
        <v>268</v>
      </c>
      <c r="E65" s="6" t="s">
        <v>268</v>
      </c>
      <c r="F65" s="6" t="s">
        <v>268</v>
      </c>
      <c r="G65" s="6" t="s">
        <v>268</v>
      </c>
      <c r="H65" s="6" t="s">
        <v>268</v>
      </c>
      <c r="I65" s="6" t="s">
        <v>268</v>
      </c>
      <c r="J65" s="6" t="s">
        <v>268</v>
      </c>
      <c r="K65" s="6">
        <v>47540.529330000005</v>
      </c>
      <c r="L65" s="6">
        <v>50086.447240000001</v>
      </c>
      <c r="M65" s="6">
        <v>52627.082206370003</v>
      </c>
      <c r="N65" s="6">
        <v>71603.012210419998</v>
      </c>
      <c r="O65" s="6">
        <v>85558.317570269995</v>
      </c>
      <c r="P65" s="6">
        <v>64674.720589999997</v>
      </c>
      <c r="Q65" s="6">
        <v>70543.93389</v>
      </c>
      <c r="R65" s="6">
        <v>76405.619770000005</v>
      </c>
      <c r="S65" s="6">
        <v>91705.752949999995</v>
      </c>
      <c r="T65" s="6">
        <v>79271.845505084697</v>
      </c>
      <c r="U65" s="6">
        <v>80105.570120000004</v>
      </c>
      <c r="V65" s="6">
        <v>78234.994619999998</v>
      </c>
      <c r="W65" s="6">
        <v>93779.979980000004</v>
      </c>
      <c r="X65" s="6">
        <v>79321.248890000003</v>
      </c>
      <c r="Y65" s="6">
        <v>78203</v>
      </c>
      <c r="Z65" s="6">
        <v>85755.65079</v>
      </c>
      <c r="AA65" s="6">
        <f>+'[2]5. Indicadores'!$BG$141</f>
        <v>101294.63020050846</v>
      </c>
    </row>
    <row r="66" spans="1:27" ht="15" customHeight="1" x14ac:dyDescent="0.15">
      <c r="A66" s="4" t="s">
        <v>231</v>
      </c>
      <c r="B66" s="4" t="s">
        <v>232</v>
      </c>
      <c r="C66" s="5" t="s">
        <v>261</v>
      </c>
      <c r="D66" s="21" t="s">
        <v>268</v>
      </c>
      <c r="E66" s="21" t="s">
        <v>268</v>
      </c>
      <c r="F66" s="21" t="s">
        <v>268</v>
      </c>
      <c r="G66" s="21" t="s">
        <v>268</v>
      </c>
      <c r="H66" s="21" t="s">
        <v>268</v>
      </c>
      <c r="I66" s="21" t="s">
        <v>268</v>
      </c>
      <c r="J66" s="21" t="s">
        <v>268</v>
      </c>
      <c r="K66" s="21">
        <v>0.13967264339044799</v>
      </c>
      <c r="L66" s="21">
        <v>8.6406917759082894E-2</v>
      </c>
      <c r="M66" s="21">
        <v>7.3230255462652397E-2</v>
      </c>
      <c r="N66" s="21">
        <v>5.8463313445012398E-2</v>
      </c>
      <c r="O66" s="21">
        <v>5.5449663679333502E-2</v>
      </c>
      <c r="P66" s="21">
        <v>3.5923772745398402E-2</v>
      </c>
      <c r="Q66" s="21">
        <v>3.9331515151260897E-2</v>
      </c>
      <c r="R66" s="21">
        <v>3.8947397877445701E-2</v>
      </c>
      <c r="S66" s="21">
        <v>4.25337224906513E-2</v>
      </c>
      <c r="T66" s="21">
        <v>4.16506185625998E-2</v>
      </c>
      <c r="U66" s="21">
        <v>3.6955123772621098E-2</v>
      </c>
      <c r="V66" s="21">
        <v>3.74416706401706E-2</v>
      </c>
      <c r="W66" s="21">
        <v>3.8953969691080399E-2</v>
      </c>
      <c r="X66" s="21">
        <v>4.9974962464683997E-2</v>
      </c>
      <c r="Y66" s="21">
        <v>4.5999999999999999E-2</v>
      </c>
      <c r="Z66" s="21">
        <v>4.6383570285329599E-2</v>
      </c>
      <c r="AA66" s="21">
        <f>+'[2]5. Indicadores'!$BG$143</f>
        <v>3.9813906271991883E-2</v>
      </c>
    </row>
    <row r="67" spans="1:27" ht="15" customHeight="1" x14ac:dyDescent="0.15">
      <c r="A67" s="4" t="s">
        <v>231</v>
      </c>
      <c r="B67" s="4" t="s">
        <v>232</v>
      </c>
      <c r="C67" s="5" t="s">
        <v>262</v>
      </c>
      <c r="D67" s="6" t="s">
        <v>268</v>
      </c>
      <c r="E67" s="6" t="s">
        <v>268</v>
      </c>
      <c r="F67" s="6" t="s">
        <v>268</v>
      </c>
      <c r="G67" s="6" t="s">
        <v>268</v>
      </c>
      <c r="H67" s="6" t="s">
        <v>268</v>
      </c>
      <c r="I67" s="6" t="s">
        <v>268</v>
      </c>
      <c r="J67" s="6" t="s">
        <v>268</v>
      </c>
      <c r="K67" s="6">
        <v>47620.85</v>
      </c>
      <c r="L67" s="6">
        <v>47589.206666666701</v>
      </c>
      <c r="M67" s="6">
        <v>47600.043333333299</v>
      </c>
      <c r="N67" s="6">
        <v>47590.186666666697</v>
      </c>
      <c r="O67" s="6">
        <v>47653.43</v>
      </c>
      <c r="P67" s="6">
        <v>47647</v>
      </c>
      <c r="Q67" s="6">
        <v>47644.66</v>
      </c>
      <c r="R67" s="6">
        <v>47647</v>
      </c>
      <c r="S67" s="6">
        <v>47651.68</v>
      </c>
      <c r="T67" s="6">
        <v>47651.8733333333</v>
      </c>
      <c r="U67" s="6">
        <v>47652.03</v>
      </c>
      <c r="V67" s="6">
        <v>47648.959999999999</v>
      </c>
      <c r="W67" s="6">
        <v>47648.46</v>
      </c>
      <c r="X67" s="6">
        <v>47648.46</v>
      </c>
      <c r="Y67" s="6">
        <v>48582</v>
      </c>
      <c r="Z67" s="6">
        <v>48581.57</v>
      </c>
      <c r="AA67" s="6">
        <f>+'[2]5. Indicadores'!$BG$144</f>
        <v>48242.356666666659</v>
      </c>
    </row>
    <row r="68" spans="1:27" ht="15" customHeight="1" x14ac:dyDescent="0.15">
      <c r="A68" s="4" t="s">
        <v>231</v>
      </c>
      <c r="B68" s="4" t="s">
        <v>232</v>
      </c>
      <c r="C68" s="5" t="s">
        <v>263</v>
      </c>
      <c r="D68" s="24" t="s">
        <v>268</v>
      </c>
      <c r="E68" s="24" t="s">
        <v>268</v>
      </c>
      <c r="F68" s="24" t="s">
        <v>268</v>
      </c>
      <c r="G68" s="24" t="s">
        <v>268</v>
      </c>
      <c r="H68" s="24" t="s">
        <v>268</v>
      </c>
      <c r="I68" s="24" t="s">
        <v>268</v>
      </c>
      <c r="J68" s="24" t="s">
        <v>268</v>
      </c>
      <c r="K68" s="24">
        <v>0.75926428524073997</v>
      </c>
      <c r="L68" s="24">
        <v>0.46168938933022902</v>
      </c>
      <c r="M68" s="24">
        <v>0.84975323175516004</v>
      </c>
      <c r="N68" s="24">
        <v>0.62771229603446299</v>
      </c>
      <c r="O68" s="24">
        <v>0.87637677425909499</v>
      </c>
      <c r="P68" s="24">
        <v>0.73536863706650202</v>
      </c>
      <c r="Q68" s="24">
        <v>0.77274043035113105</v>
      </c>
      <c r="R68" s="24">
        <v>0.74688850347158198</v>
      </c>
      <c r="S68" s="24">
        <v>0.84422094292628003</v>
      </c>
      <c r="T68" s="24">
        <v>0.73828752502456296</v>
      </c>
      <c r="U68" s="24">
        <v>0.78689492174237996</v>
      </c>
      <c r="V68" s="24">
        <v>0.76516030876035201</v>
      </c>
      <c r="W68" s="24">
        <v>0.814269833178484</v>
      </c>
      <c r="X68" s="24">
        <v>0.81988973791581499</v>
      </c>
      <c r="Y68" s="24">
        <v>0.84</v>
      </c>
      <c r="Z68" s="24">
        <v>0.88838849559066302</v>
      </c>
      <c r="AA68" s="24">
        <f>+'[2]5. Indicadores'!$BG$145</f>
        <v>0.88785383666879159</v>
      </c>
    </row>
    <row r="69" spans="1:27" ht="15" customHeight="1" x14ac:dyDescent="0.15">
      <c r="A69" s="4" t="s">
        <v>23</v>
      </c>
      <c r="B69" s="4" t="s">
        <v>234</v>
      </c>
      <c r="C69" s="5" t="s">
        <v>264</v>
      </c>
      <c r="D69" s="6" t="s">
        <v>268</v>
      </c>
      <c r="E69" s="6" t="s">
        <v>268</v>
      </c>
      <c r="F69" s="6" t="s">
        <v>268</v>
      </c>
      <c r="G69" s="6" t="s">
        <v>268</v>
      </c>
      <c r="H69" s="6" t="s">
        <v>268</v>
      </c>
      <c r="I69" s="6" t="s">
        <v>268</v>
      </c>
      <c r="J69" s="6" t="s">
        <v>268</v>
      </c>
      <c r="K69" s="6">
        <v>8982.9113008715303</v>
      </c>
      <c r="L69" s="6">
        <v>9463.9693599032507</v>
      </c>
      <c r="M69" s="6">
        <v>9944.0291924805206</v>
      </c>
      <c r="N69" s="6">
        <v>13669.0150309692</v>
      </c>
      <c r="O69" s="6">
        <v>17545.729378527201</v>
      </c>
      <c r="P69" s="6">
        <v>13753.294915865499</v>
      </c>
      <c r="Q69" s="6">
        <v>15845.3432839255</v>
      </c>
      <c r="R69" s="6">
        <v>18199.818629214002</v>
      </c>
      <c r="S69" s="6">
        <v>21564.6078061925</v>
      </c>
      <c r="T69" s="6">
        <v>16855.044030776098</v>
      </c>
      <c r="U69" s="6">
        <v>17334.044318266799</v>
      </c>
      <c r="V69" s="6">
        <v>18125.222770246201</v>
      </c>
      <c r="W69" s="6">
        <v>22226.1678551933</v>
      </c>
      <c r="X69" s="6">
        <v>19983.574095563599</v>
      </c>
      <c r="Y69" s="6">
        <v>19543</v>
      </c>
      <c r="Z69" s="6">
        <v>21248.249300576899</v>
      </c>
      <c r="AA69" s="6">
        <f>+'[2]5. Indicadores'!$BG$146</f>
        <v>25976.332617385724</v>
      </c>
    </row>
    <row r="70" spans="1:27" ht="15" customHeight="1" x14ac:dyDescent="0.15">
      <c r="A70" s="7"/>
      <c r="B70" s="7"/>
      <c r="C70" s="8" t="s">
        <v>289</v>
      </c>
      <c r="D70" s="16" t="s">
        <v>54</v>
      </c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</row>
    <row r="71" spans="1:27" ht="15" customHeight="1" x14ac:dyDescent="0.15">
      <c r="A71" s="4" t="s">
        <v>240</v>
      </c>
      <c r="B71" s="4" t="s">
        <v>24</v>
      </c>
      <c r="C71" s="5" t="s">
        <v>260</v>
      </c>
      <c r="D71" s="6" t="s">
        <v>268</v>
      </c>
      <c r="E71" s="6" t="s">
        <v>268</v>
      </c>
      <c r="F71" s="6" t="s">
        <v>268</v>
      </c>
      <c r="G71" s="6" t="s">
        <v>268</v>
      </c>
      <c r="H71" s="6" t="s">
        <v>268</v>
      </c>
      <c r="I71" s="6" t="s">
        <v>268</v>
      </c>
      <c r="J71" s="6" t="s">
        <v>268</v>
      </c>
      <c r="K71" s="6" t="s">
        <v>268</v>
      </c>
      <c r="L71" s="6" t="s">
        <v>268</v>
      </c>
      <c r="M71" s="6" t="s">
        <v>268</v>
      </c>
      <c r="N71" s="6" t="s">
        <v>268</v>
      </c>
      <c r="O71" s="6" t="s">
        <v>268</v>
      </c>
      <c r="P71" s="6" t="s">
        <v>268</v>
      </c>
      <c r="Q71" s="6" t="s">
        <v>268</v>
      </c>
      <c r="R71" s="6" t="s">
        <v>268</v>
      </c>
      <c r="S71" s="6" t="s">
        <v>268</v>
      </c>
      <c r="T71" s="6" t="s">
        <v>268</v>
      </c>
      <c r="U71" s="6" t="s">
        <v>268</v>
      </c>
      <c r="V71" s="6">
        <v>21231.355159999999</v>
      </c>
      <c r="W71" s="6">
        <v>63798.297559999999</v>
      </c>
      <c r="X71" s="6">
        <v>58645.378570000001</v>
      </c>
      <c r="Y71" s="6">
        <v>61303</v>
      </c>
      <c r="Z71" s="6">
        <v>72610.920459999994</v>
      </c>
      <c r="AA71" s="6">
        <f>+'[2]5. Indicadores'!$BG$150</f>
        <v>81312.970082333501</v>
      </c>
    </row>
    <row r="72" spans="1:27" ht="15" customHeight="1" x14ac:dyDescent="0.15">
      <c r="A72" s="4" t="s">
        <v>231</v>
      </c>
      <c r="B72" s="4" t="s">
        <v>232</v>
      </c>
      <c r="C72" s="5" t="s">
        <v>261</v>
      </c>
      <c r="D72" s="21" t="s">
        <v>268</v>
      </c>
      <c r="E72" s="21" t="s">
        <v>268</v>
      </c>
      <c r="F72" s="21" t="s">
        <v>268</v>
      </c>
      <c r="G72" s="21" t="s">
        <v>268</v>
      </c>
      <c r="H72" s="21" t="s">
        <v>268</v>
      </c>
      <c r="I72" s="21" t="s">
        <v>268</v>
      </c>
      <c r="J72" s="21" t="s">
        <v>268</v>
      </c>
      <c r="K72" s="21" t="s">
        <v>268</v>
      </c>
      <c r="L72" s="21" t="s">
        <v>268</v>
      </c>
      <c r="M72" s="21" t="s">
        <v>268</v>
      </c>
      <c r="N72" s="21" t="s">
        <v>268</v>
      </c>
      <c r="O72" s="21" t="s">
        <v>268</v>
      </c>
      <c r="P72" s="21" t="s">
        <v>268</v>
      </c>
      <c r="Q72" s="21" t="s">
        <v>268</v>
      </c>
      <c r="R72" s="21" t="s">
        <v>268</v>
      </c>
      <c r="S72" s="21" t="s">
        <v>268</v>
      </c>
      <c r="T72" s="21" t="s">
        <v>268</v>
      </c>
      <c r="U72" s="21" t="s">
        <v>268</v>
      </c>
      <c r="V72" s="21">
        <v>3.1937456377745303E-2</v>
      </c>
      <c r="W72" s="21">
        <v>2.93629992072891E-2</v>
      </c>
      <c r="X72" s="21">
        <v>2.02073575594247E-2</v>
      </c>
      <c r="Y72" s="21">
        <v>1.0999999999999999E-2</v>
      </c>
      <c r="Z72" s="21">
        <v>1.36522407174653E-2</v>
      </c>
      <c r="AA72" s="21">
        <f>+'[2]5. Indicadores'!$BG$152</f>
        <v>1.211720132971017E-2</v>
      </c>
    </row>
    <row r="73" spans="1:27" ht="15" customHeight="1" x14ac:dyDescent="0.15">
      <c r="A73" s="4" t="s">
        <v>231</v>
      </c>
      <c r="B73" s="4" t="s">
        <v>232</v>
      </c>
      <c r="C73" s="5" t="s">
        <v>262</v>
      </c>
      <c r="D73" s="6" t="s">
        <v>268</v>
      </c>
      <c r="E73" s="6" t="s">
        <v>268</v>
      </c>
      <c r="F73" s="6" t="s">
        <v>268</v>
      </c>
      <c r="G73" s="6" t="s">
        <v>268</v>
      </c>
      <c r="H73" s="6" t="s">
        <v>268</v>
      </c>
      <c r="I73" s="6" t="s">
        <v>268</v>
      </c>
      <c r="J73" s="6" t="s">
        <v>268</v>
      </c>
      <c r="K73" s="6" t="s">
        <v>268</v>
      </c>
      <c r="L73" s="6" t="s">
        <v>268</v>
      </c>
      <c r="M73" s="6" t="s">
        <v>268</v>
      </c>
      <c r="N73" s="6" t="s">
        <v>268</v>
      </c>
      <c r="O73" s="6" t="s">
        <v>268</v>
      </c>
      <c r="P73" s="6" t="s">
        <v>268</v>
      </c>
      <c r="Q73" s="6" t="s">
        <v>268</v>
      </c>
      <c r="R73" s="6" t="s">
        <v>268</v>
      </c>
      <c r="S73" s="6" t="s">
        <v>268</v>
      </c>
      <c r="T73" s="6" t="s">
        <v>268</v>
      </c>
      <c r="U73" s="6" t="s">
        <v>268</v>
      </c>
      <c r="V73" s="6">
        <v>47352.55</v>
      </c>
      <c r="W73" s="6">
        <v>47104.18</v>
      </c>
      <c r="X73" s="6">
        <v>47028.91</v>
      </c>
      <c r="Y73" s="6">
        <v>47029</v>
      </c>
      <c r="Z73" s="6">
        <v>47028.91</v>
      </c>
      <c r="AA73" s="6">
        <f>+'[2]5. Indicadores'!$BG$153</f>
        <v>47054.87</v>
      </c>
    </row>
    <row r="74" spans="1:27" ht="15" customHeight="1" x14ac:dyDescent="0.15">
      <c r="A74" s="4" t="s">
        <v>231</v>
      </c>
      <c r="B74" s="4" t="s">
        <v>232</v>
      </c>
      <c r="C74" s="5" t="s">
        <v>263</v>
      </c>
      <c r="D74" s="24" t="s">
        <v>268</v>
      </c>
      <c r="E74" s="24" t="s">
        <v>268</v>
      </c>
      <c r="F74" s="24" t="s">
        <v>268</v>
      </c>
      <c r="G74" s="24" t="s">
        <v>268</v>
      </c>
      <c r="H74" s="24" t="s">
        <v>268</v>
      </c>
      <c r="I74" s="24" t="s">
        <v>268</v>
      </c>
      <c r="J74" s="24" t="s">
        <v>268</v>
      </c>
      <c r="K74" s="24" t="s">
        <v>268</v>
      </c>
      <c r="L74" s="24" t="s">
        <v>268</v>
      </c>
      <c r="M74" s="24" t="s">
        <v>268</v>
      </c>
      <c r="N74" s="24" t="s">
        <v>268</v>
      </c>
      <c r="O74" s="24" t="s">
        <v>268</v>
      </c>
      <c r="P74" s="24" t="s">
        <v>268</v>
      </c>
      <c r="Q74" s="24" t="s">
        <v>268</v>
      </c>
      <c r="R74" s="24" t="s">
        <v>268</v>
      </c>
      <c r="S74" s="24" t="s">
        <v>268</v>
      </c>
      <c r="T74" s="24" t="s">
        <v>268</v>
      </c>
      <c r="U74" s="24" t="s">
        <v>268</v>
      </c>
      <c r="V74" s="24">
        <v>0.58433196948464905</v>
      </c>
      <c r="W74" s="24">
        <v>0.82890058755287699</v>
      </c>
      <c r="X74" s="24">
        <v>0.79</v>
      </c>
      <c r="Y74" s="24">
        <v>0.83</v>
      </c>
      <c r="Z74" s="24">
        <v>0.81000013645168811</v>
      </c>
      <c r="AA74" s="24">
        <f>+'[2]5. Indicadores'!$BG$154</f>
        <v>0.99177412284960587</v>
      </c>
    </row>
    <row r="75" spans="1:27" ht="15" customHeight="1" x14ac:dyDescent="0.15">
      <c r="A75" s="4" t="s">
        <v>23</v>
      </c>
      <c r="B75" s="4" t="s">
        <v>234</v>
      </c>
      <c r="C75" s="5" t="s">
        <v>264</v>
      </c>
      <c r="D75" s="6" t="s">
        <v>268</v>
      </c>
      <c r="E75" s="6" t="s">
        <v>268</v>
      </c>
      <c r="F75" s="6" t="s">
        <v>268</v>
      </c>
      <c r="G75" s="6" t="s">
        <v>268</v>
      </c>
      <c r="H75" s="6" t="s">
        <v>268</v>
      </c>
      <c r="I75" s="6" t="s">
        <v>268</v>
      </c>
      <c r="J75" s="6" t="s">
        <v>268</v>
      </c>
      <c r="K75" s="6" t="s">
        <v>268</v>
      </c>
      <c r="L75" s="6" t="s">
        <v>268</v>
      </c>
      <c r="M75" s="6" t="s">
        <v>268</v>
      </c>
      <c r="N75" s="6" t="s">
        <v>268</v>
      </c>
      <c r="O75" s="6" t="s">
        <v>268</v>
      </c>
      <c r="P75" s="6" t="s">
        <v>268</v>
      </c>
      <c r="Q75" s="6" t="s">
        <v>268</v>
      </c>
      <c r="R75" s="6" t="s">
        <v>268</v>
      </c>
      <c r="S75" s="6" t="s">
        <v>268</v>
      </c>
      <c r="T75" s="6" t="s">
        <v>268</v>
      </c>
      <c r="U75" s="6" t="s">
        <v>268</v>
      </c>
      <c r="V75" s="6">
        <v>4918.8095922849297</v>
      </c>
      <c r="W75" s="6">
        <v>15120.409182711899</v>
      </c>
      <c r="X75" s="6">
        <v>14774.657288127</v>
      </c>
      <c r="Y75" s="6">
        <v>15320</v>
      </c>
      <c r="Z75" s="6">
        <v>17991.291835177301</v>
      </c>
      <c r="AA75" s="6">
        <f>+'[2]5. Indicadores'!$BG$155</f>
        <v>20852.169091147211</v>
      </c>
    </row>
    <row r="76" spans="1:27" ht="15" customHeight="1" x14ac:dyDescent="0.15">
      <c r="A76" s="7"/>
      <c r="B76" s="7"/>
      <c r="C76" s="8" t="s">
        <v>269</v>
      </c>
      <c r="D76" s="16" t="s">
        <v>54</v>
      </c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</row>
    <row r="77" spans="1:27" ht="15" customHeight="1" x14ac:dyDescent="0.15">
      <c r="A77" s="4" t="s">
        <v>240</v>
      </c>
      <c r="B77" s="4" t="s">
        <v>24</v>
      </c>
      <c r="C77" s="5" t="s">
        <v>260</v>
      </c>
      <c r="D77" s="6" t="s">
        <v>268</v>
      </c>
      <c r="E77" s="6" t="s">
        <v>268</v>
      </c>
      <c r="F77" s="6" t="s">
        <v>268</v>
      </c>
      <c r="G77" s="6" t="s">
        <v>268</v>
      </c>
      <c r="H77" s="6" t="s">
        <v>268</v>
      </c>
      <c r="I77" s="6" t="s">
        <v>268</v>
      </c>
      <c r="J77" s="6" t="s">
        <v>268</v>
      </c>
      <c r="K77" s="6" t="s">
        <v>268</v>
      </c>
      <c r="L77" s="6" t="s">
        <v>268</v>
      </c>
      <c r="M77" s="6" t="s">
        <v>268</v>
      </c>
      <c r="N77" s="6" t="s">
        <v>268</v>
      </c>
      <c r="O77" s="6" t="s">
        <v>268</v>
      </c>
      <c r="P77" s="6" t="s">
        <v>268</v>
      </c>
      <c r="Q77" s="6" t="s">
        <v>268</v>
      </c>
      <c r="R77" s="6" t="s">
        <v>268</v>
      </c>
      <c r="S77" s="6" t="s">
        <v>268</v>
      </c>
      <c r="T77" s="6" t="s">
        <v>268</v>
      </c>
      <c r="U77" s="6" t="s">
        <v>268</v>
      </c>
      <c r="V77" s="6" t="s">
        <v>268</v>
      </c>
      <c r="W77" s="6">
        <v>56326.873520000001</v>
      </c>
      <c r="X77" s="6">
        <v>89925.176000000007</v>
      </c>
      <c r="Y77" s="6">
        <v>101801</v>
      </c>
      <c r="Z77" s="6">
        <v>116544.36992000001</v>
      </c>
      <c r="AA77" s="6">
        <f>+'[2]5. Indicadores'!$BG$159</f>
        <v>140934.615728934</v>
      </c>
    </row>
    <row r="78" spans="1:27" ht="15" customHeight="1" x14ac:dyDescent="0.15">
      <c r="A78" s="4" t="s">
        <v>231</v>
      </c>
      <c r="B78" s="4" t="s">
        <v>232</v>
      </c>
      <c r="C78" s="5" t="s">
        <v>261</v>
      </c>
      <c r="D78" s="21" t="s">
        <v>268</v>
      </c>
      <c r="E78" s="21" t="s">
        <v>268</v>
      </c>
      <c r="F78" s="21" t="s">
        <v>268</v>
      </c>
      <c r="G78" s="21" t="s">
        <v>268</v>
      </c>
      <c r="H78" s="21" t="s">
        <v>268</v>
      </c>
      <c r="I78" s="21" t="s">
        <v>268</v>
      </c>
      <c r="J78" s="21" t="s">
        <v>268</v>
      </c>
      <c r="K78" s="21" t="s">
        <v>268</v>
      </c>
      <c r="L78" s="21" t="s">
        <v>268</v>
      </c>
      <c r="M78" s="21" t="s">
        <v>268</v>
      </c>
      <c r="N78" s="21" t="s">
        <v>268</v>
      </c>
      <c r="O78" s="21" t="s">
        <v>268</v>
      </c>
      <c r="P78" s="21" t="s">
        <v>268</v>
      </c>
      <c r="Q78" s="21" t="s">
        <v>268</v>
      </c>
      <c r="R78" s="21" t="s">
        <v>268</v>
      </c>
      <c r="S78" s="21" t="s">
        <v>268</v>
      </c>
      <c r="T78" s="21" t="s">
        <v>268</v>
      </c>
      <c r="U78" s="21" t="s">
        <v>268</v>
      </c>
      <c r="V78" s="21" t="s">
        <v>268</v>
      </c>
      <c r="W78" s="21">
        <v>4.1884929989921403E-2</v>
      </c>
      <c r="X78" s="21">
        <v>3.8951640085370602E-2</v>
      </c>
      <c r="Y78" s="21">
        <v>1.2E-2</v>
      </c>
      <c r="Z78" s="21">
        <v>3.6945631548109797E-3</v>
      </c>
      <c r="AA78" s="21">
        <f>+'[2]5. Indicadores'!$BG$161</f>
        <v>1.3016728182072557E-3</v>
      </c>
    </row>
    <row r="79" spans="1:27" ht="15" customHeight="1" x14ac:dyDescent="0.15">
      <c r="A79" s="4" t="s">
        <v>231</v>
      </c>
      <c r="B79" s="4" t="s">
        <v>232</v>
      </c>
      <c r="C79" s="5" t="s">
        <v>262</v>
      </c>
      <c r="D79" s="6" t="s">
        <v>268</v>
      </c>
      <c r="E79" s="6" t="s">
        <v>268</v>
      </c>
      <c r="F79" s="6" t="s">
        <v>268</v>
      </c>
      <c r="G79" s="6" t="s">
        <v>268</v>
      </c>
      <c r="H79" s="6" t="s">
        <v>268</v>
      </c>
      <c r="I79" s="6" t="s">
        <v>268</v>
      </c>
      <c r="J79" s="6" t="s">
        <v>268</v>
      </c>
      <c r="K79" s="6" t="s">
        <v>268</v>
      </c>
      <c r="L79" s="6" t="s">
        <v>268</v>
      </c>
      <c r="M79" s="6" t="s">
        <v>268</v>
      </c>
      <c r="N79" s="6" t="s">
        <v>268</v>
      </c>
      <c r="O79" s="6" t="s">
        <v>268</v>
      </c>
      <c r="P79" s="6" t="s">
        <v>268</v>
      </c>
      <c r="Q79" s="6" t="s">
        <v>268</v>
      </c>
      <c r="R79" s="6" t="s">
        <v>268</v>
      </c>
      <c r="S79" s="6" t="s">
        <v>268</v>
      </c>
      <c r="T79" s="6" t="s">
        <v>268</v>
      </c>
      <c r="U79" s="6" t="s">
        <v>268</v>
      </c>
      <c r="V79" s="6" t="s">
        <v>268</v>
      </c>
      <c r="W79" s="6">
        <v>61262.964999999997</v>
      </c>
      <c r="X79" s="6">
        <v>61294.98</v>
      </c>
      <c r="Y79" s="6">
        <v>61375</v>
      </c>
      <c r="Z79" s="6">
        <v>61374.87</v>
      </c>
      <c r="AA79" s="6">
        <f>+'[2]5. Indicadores'!$BG$162</f>
        <v>61374.869999999995</v>
      </c>
    </row>
    <row r="80" spans="1:27" ht="15" customHeight="1" x14ac:dyDescent="0.15">
      <c r="A80" s="4" t="s">
        <v>231</v>
      </c>
      <c r="B80" s="4" t="s">
        <v>232</v>
      </c>
      <c r="C80" s="5" t="s">
        <v>263</v>
      </c>
      <c r="D80" s="24" t="s">
        <v>268</v>
      </c>
      <c r="E80" s="24" t="s">
        <v>268</v>
      </c>
      <c r="F80" s="24" t="s">
        <v>268</v>
      </c>
      <c r="G80" s="24" t="s">
        <v>268</v>
      </c>
      <c r="H80" s="24" t="s">
        <v>268</v>
      </c>
      <c r="I80" s="24" t="s">
        <v>268</v>
      </c>
      <c r="J80" s="24" t="s">
        <v>268</v>
      </c>
      <c r="K80" s="24" t="s">
        <v>268</v>
      </c>
      <c r="L80" s="24" t="s">
        <v>268</v>
      </c>
      <c r="M80" s="24" t="s">
        <v>268</v>
      </c>
      <c r="N80" s="24" t="s">
        <v>268</v>
      </c>
      <c r="O80" s="24" t="s">
        <v>268</v>
      </c>
      <c r="P80" s="24" t="s">
        <v>268</v>
      </c>
      <c r="Q80" s="24" t="s">
        <v>268</v>
      </c>
      <c r="R80" s="24" t="s">
        <v>268</v>
      </c>
      <c r="S80" s="24" t="s">
        <v>268</v>
      </c>
      <c r="T80" s="24" t="s">
        <v>268</v>
      </c>
      <c r="U80" s="24" t="s">
        <v>268</v>
      </c>
      <c r="V80" s="24" t="s">
        <v>268</v>
      </c>
      <c r="W80" s="24">
        <v>0.49295866415994199</v>
      </c>
      <c r="X80" s="24">
        <v>0.8</v>
      </c>
      <c r="Y80" s="24">
        <v>0.8</v>
      </c>
      <c r="Z80" s="24">
        <v>0.86933479951972403</v>
      </c>
      <c r="AA80" s="24">
        <f>+'[2]5. Indicadores'!$BG$163</f>
        <v>0.92105008789052256</v>
      </c>
    </row>
    <row r="81" spans="1:27" ht="15" customHeight="1" x14ac:dyDescent="0.15">
      <c r="A81" s="4" t="s">
        <v>23</v>
      </c>
      <c r="B81" s="4" t="s">
        <v>234</v>
      </c>
      <c r="C81" s="5" t="s">
        <v>264</v>
      </c>
      <c r="D81" s="6" t="s">
        <v>268</v>
      </c>
      <c r="E81" s="6" t="s">
        <v>268</v>
      </c>
      <c r="F81" s="6" t="s">
        <v>268</v>
      </c>
      <c r="G81" s="6" t="s">
        <v>268</v>
      </c>
      <c r="H81" s="6" t="s">
        <v>268</v>
      </c>
      <c r="I81" s="6" t="s">
        <v>268</v>
      </c>
      <c r="J81" s="6" t="s">
        <v>268</v>
      </c>
      <c r="K81" s="6" t="s">
        <v>268</v>
      </c>
      <c r="L81" s="6" t="s">
        <v>268</v>
      </c>
      <c r="M81" s="6" t="s">
        <v>268</v>
      </c>
      <c r="N81" s="6" t="s">
        <v>268</v>
      </c>
      <c r="O81" s="6" t="s">
        <v>268</v>
      </c>
      <c r="P81" s="6" t="s">
        <v>268</v>
      </c>
      <c r="Q81" s="6" t="s">
        <v>268</v>
      </c>
      <c r="R81" s="6" t="s">
        <v>268</v>
      </c>
      <c r="S81" s="6" t="s">
        <v>268</v>
      </c>
      <c r="T81" s="6" t="s">
        <v>268</v>
      </c>
      <c r="U81" s="6" t="s">
        <v>268</v>
      </c>
      <c r="V81" s="6" t="s">
        <v>268</v>
      </c>
      <c r="W81" s="6">
        <v>13349.6567804851</v>
      </c>
      <c r="X81" s="6">
        <v>22655.044427561301</v>
      </c>
      <c r="Y81" s="6">
        <v>25441</v>
      </c>
      <c r="Z81" s="6">
        <v>28876.975497544499</v>
      </c>
      <c r="AA81" s="6">
        <f>+'[2]5. Indicadores'!$BG$164</f>
        <v>36141.742639580261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E4D06-A71C-09CE-F277-46948A8B44AD}">
  <sheetPr>
    <tabColor rgb="FF92D050"/>
  </sheetPr>
  <dimension ref="A1:L295"/>
  <sheetViews>
    <sheetView zoomScaleNormal="100" workbookViewId="0">
      <pane xSplit="3" ySplit="3" topLeftCell="J4" activePane="bottomRight" state="frozen"/>
      <selection pane="topRight" activeCell="D1" sqref="D1"/>
      <selection pane="bottomLeft" activeCell="A4" sqref="A4"/>
      <selection pane="bottomRight" activeCell="J1" sqref="J1:J4"/>
    </sheetView>
  </sheetViews>
  <sheetFormatPr baseColWidth="10" defaultColWidth="10.28515625" defaultRowHeight="15" customHeight="1" outlineLevelCol="1" x14ac:dyDescent="0.25"/>
  <cols>
    <col min="1" max="2" width="25" hidden="1" customWidth="1" outlineLevel="1"/>
    <col min="3" max="3" width="66.7109375" style="15" customWidth="1" collapsed="1"/>
    <col min="4" max="10" width="25" customWidth="1"/>
    <col min="12" max="12" width="13.140625" bestFit="1" customWidth="1"/>
  </cols>
  <sheetData>
    <row r="1" spans="1:12" ht="15" customHeight="1" x14ac:dyDescent="0.25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283</v>
      </c>
    </row>
    <row r="2" spans="1:12" ht="15" customHeight="1" x14ac:dyDescent="0.25">
      <c r="A2" s="2"/>
      <c r="B2" s="2"/>
      <c r="C2" s="3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284</v>
      </c>
    </row>
    <row r="3" spans="1:12" ht="15" customHeight="1" x14ac:dyDescent="0.25">
      <c r="A3" s="2"/>
      <c r="B3" s="2"/>
      <c r="C3" s="3" t="s">
        <v>16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21</v>
      </c>
      <c r="I3" s="2" t="s">
        <v>22</v>
      </c>
      <c r="J3" s="2" t="s">
        <v>285</v>
      </c>
    </row>
    <row r="4" spans="1:12" ht="15" customHeight="1" x14ac:dyDescent="0.15">
      <c r="A4" s="18"/>
      <c r="B4" s="18"/>
      <c r="C4" s="19" t="s">
        <v>230</v>
      </c>
      <c r="D4" s="20" t="s">
        <v>54</v>
      </c>
      <c r="E4" s="20"/>
      <c r="F4" s="20"/>
      <c r="G4" s="20"/>
      <c r="H4" s="20"/>
      <c r="I4" s="20"/>
      <c r="J4" s="20"/>
    </row>
    <row r="5" spans="1:12" ht="15" customHeight="1" x14ac:dyDescent="0.15">
      <c r="A5" s="7"/>
      <c r="B5" s="7"/>
      <c r="C5" s="8" t="s">
        <v>270</v>
      </c>
      <c r="D5" s="16" t="s">
        <v>54</v>
      </c>
      <c r="E5" s="16"/>
      <c r="F5" s="16"/>
      <c r="G5" s="16"/>
      <c r="H5" s="16"/>
      <c r="I5" s="16"/>
      <c r="J5" s="16"/>
    </row>
    <row r="6" spans="1:12" ht="15" customHeight="1" x14ac:dyDescent="0.15">
      <c r="A6" s="4" t="s">
        <v>23</v>
      </c>
      <c r="B6" s="4" t="s">
        <v>24</v>
      </c>
      <c r="C6" s="5" t="s">
        <v>271</v>
      </c>
      <c r="D6" s="6">
        <v>817693188.42499995</v>
      </c>
      <c r="E6" s="6">
        <v>787273899</v>
      </c>
      <c r="F6" s="6">
        <v>748227475.80700004</v>
      </c>
      <c r="G6" s="6">
        <v>1289684850.585</v>
      </c>
      <c r="H6" s="6">
        <v>1088045670.8380001</v>
      </c>
      <c r="I6" s="6">
        <v>944258041.78400004</v>
      </c>
      <c r="J6" s="6">
        <f>+[1]N39c!C8</f>
        <v>990299803</v>
      </c>
      <c r="L6" s="6"/>
    </row>
    <row r="7" spans="1:12" ht="15" customHeight="1" x14ac:dyDescent="0.15">
      <c r="A7" s="4" t="s">
        <v>23</v>
      </c>
      <c r="B7" s="4" t="s">
        <v>24</v>
      </c>
      <c r="C7" s="5" t="s">
        <v>272</v>
      </c>
      <c r="D7" s="6">
        <v>-572106322.87</v>
      </c>
      <c r="E7" s="6">
        <v>-562182582</v>
      </c>
      <c r="F7" s="6">
        <v>-574193080.38</v>
      </c>
      <c r="G7" s="6">
        <v>-921892499.63</v>
      </c>
      <c r="H7" s="6">
        <v>-793823760.04999995</v>
      </c>
      <c r="I7" s="6">
        <v>-702521176.31599998</v>
      </c>
      <c r="J7" s="6">
        <f>+[1]N39c!C21</f>
        <v>-692523487</v>
      </c>
      <c r="L7" s="6"/>
    </row>
    <row r="8" spans="1:12" ht="15" customHeight="1" x14ac:dyDescent="0.15">
      <c r="A8" s="4" t="s">
        <v>23</v>
      </c>
      <c r="B8" s="4" t="s">
        <v>24</v>
      </c>
      <c r="C8" s="5" t="s">
        <v>273</v>
      </c>
      <c r="D8" s="6">
        <v>245586865.551</v>
      </c>
      <c r="E8" s="6">
        <v>225091317</v>
      </c>
      <c r="F8" s="6">
        <v>174034395.426</v>
      </c>
      <c r="G8" s="6">
        <v>367792350.95099998</v>
      </c>
      <c r="H8" s="6">
        <v>294221910.792</v>
      </c>
      <c r="I8" s="6">
        <v>241736865.46799999</v>
      </c>
      <c r="J8" s="6">
        <f>+[1]N39c!C27</f>
        <v>297776316</v>
      </c>
      <c r="L8" s="6"/>
    </row>
    <row r="9" spans="1:12" ht="15" customHeight="1" x14ac:dyDescent="0.15">
      <c r="A9" s="4" t="s">
        <v>23</v>
      </c>
      <c r="B9" s="4" t="s">
        <v>24</v>
      </c>
      <c r="C9" s="5" t="s">
        <v>40</v>
      </c>
      <c r="D9" s="6">
        <v>-243296855.68900001</v>
      </c>
      <c r="E9" s="6">
        <v>-245873172</v>
      </c>
      <c r="F9" s="6">
        <v>-211890374.70699999</v>
      </c>
      <c r="G9" s="6">
        <v>-271603951.01499999</v>
      </c>
      <c r="H9" s="6">
        <v>-291556164.04699999</v>
      </c>
      <c r="I9" s="6">
        <v>-300111263.34799999</v>
      </c>
      <c r="J9" s="6">
        <f>+[1]N39c!C29</f>
        <v>-301746680</v>
      </c>
      <c r="L9" s="6"/>
    </row>
    <row r="10" spans="1:12" ht="15" customHeight="1" x14ac:dyDescent="0.15">
      <c r="A10" s="7" t="s">
        <v>23</v>
      </c>
      <c r="B10" s="7" t="s">
        <v>24</v>
      </c>
      <c r="C10" s="8" t="s">
        <v>41</v>
      </c>
      <c r="D10" s="9">
        <v>2290009.8619999802</v>
      </c>
      <c r="E10" s="9">
        <v>-20781855</v>
      </c>
      <c r="F10" s="9">
        <v>-37855979.281000003</v>
      </c>
      <c r="G10" s="9">
        <v>96188399.936000094</v>
      </c>
      <c r="H10" s="9">
        <v>2665746.7450000499</v>
      </c>
      <c r="I10" s="9">
        <v>-58374397.880000003</v>
      </c>
      <c r="J10" s="9">
        <f>+J8+J9</f>
        <v>-3970364</v>
      </c>
      <c r="L10" s="9"/>
    </row>
    <row r="11" spans="1:12" ht="15" customHeight="1" x14ac:dyDescent="0.15">
      <c r="A11" s="4" t="s">
        <v>23</v>
      </c>
      <c r="B11" s="4" t="s">
        <v>24</v>
      </c>
      <c r="C11" s="5" t="s">
        <v>42</v>
      </c>
      <c r="D11" s="6">
        <v>1402086.4609999999</v>
      </c>
      <c r="E11" s="6">
        <v>-4657106</v>
      </c>
      <c r="F11" s="6">
        <v>871777.125</v>
      </c>
      <c r="G11" s="6">
        <v>49406.271000000001</v>
      </c>
      <c r="H11" s="6">
        <v>8994690.4260000009</v>
      </c>
      <c r="I11" s="6">
        <v>3905497.6170000001</v>
      </c>
      <c r="J11" s="6">
        <f>+[1]N39c!C33</f>
        <v>-605539</v>
      </c>
      <c r="L11" s="6"/>
    </row>
    <row r="12" spans="1:12" ht="15" customHeight="1" x14ac:dyDescent="0.15">
      <c r="A12" s="4" t="s">
        <v>23</v>
      </c>
      <c r="B12" s="4" t="s">
        <v>24</v>
      </c>
      <c r="C12" s="5" t="s">
        <v>43</v>
      </c>
      <c r="D12" s="6">
        <v>1929118.3389999999</v>
      </c>
      <c r="E12" s="6">
        <v>1518462</v>
      </c>
      <c r="F12" s="6">
        <v>1131778.983</v>
      </c>
      <c r="G12" s="6">
        <v>1761243.422</v>
      </c>
      <c r="H12" s="6">
        <v>2123551.6690000002</v>
      </c>
      <c r="I12" s="6">
        <v>1261496.3840000001</v>
      </c>
      <c r="J12" s="6">
        <f>+[1]N39c!C34</f>
        <v>750145</v>
      </c>
      <c r="L12" s="6"/>
    </row>
    <row r="13" spans="1:12" ht="15" customHeight="1" x14ac:dyDescent="0.15">
      <c r="A13" s="4" t="s">
        <v>23</v>
      </c>
      <c r="B13" s="4" t="s">
        <v>24</v>
      </c>
      <c r="C13" s="5" t="s">
        <v>44</v>
      </c>
      <c r="D13" s="6">
        <v>-423632.49599999998</v>
      </c>
      <c r="E13" s="6">
        <v>-11614111</v>
      </c>
      <c r="F13" s="6">
        <v>-10776611.577</v>
      </c>
      <c r="G13" s="6">
        <v>-10644774.427999999</v>
      </c>
      <c r="H13" s="6">
        <v>-11796120.557</v>
      </c>
      <c r="I13" s="6">
        <v>-11869991.346000001</v>
      </c>
      <c r="J13" s="6">
        <f>+[1]N39c!C35</f>
        <v>-13002593</v>
      </c>
      <c r="L13" s="6"/>
    </row>
    <row r="14" spans="1:12" ht="15" customHeight="1" x14ac:dyDescent="0.15">
      <c r="A14" s="4" t="s">
        <v>23</v>
      </c>
      <c r="B14" s="4" t="s">
        <v>24</v>
      </c>
      <c r="C14" s="5" t="s">
        <v>46</v>
      </c>
      <c r="D14" s="6">
        <v>-397645.13099999999</v>
      </c>
      <c r="E14" s="6">
        <v>509197</v>
      </c>
      <c r="F14" s="6">
        <v>532831.86499999999</v>
      </c>
      <c r="G14" s="6">
        <v>662085.76599999995</v>
      </c>
      <c r="H14" s="6">
        <v>-5029782.84</v>
      </c>
      <c r="I14" s="6">
        <v>-1225562.9580000001</v>
      </c>
      <c r="J14" s="6">
        <f>+[1]N39c!C37</f>
        <v>-2232574</v>
      </c>
      <c r="L14" s="6"/>
    </row>
    <row r="15" spans="1:12" ht="15" customHeight="1" x14ac:dyDescent="0.15">
      <c r="A15" s="4" t="s">
        <v>23</v>
      </c>
      <c r="B15" s="4" t="s">
        <v>24</v>
      </c>
      <c r="C15" s="5" t="s">
        <v>47</v>
      </c>
      <c r="D15" s="6">
        <v>434913.36</v>
      </c>
      <c r="E15" s="6">
        <v>596154</v>
      </c>
      <c r="F15" s="6">
        <v>791952.98199999996</v>
      </c>
      <c r="G15" s="6">
        <v>107778.22100000001</v>
      </c>
      <c r="H15" s="6">
        <v>-965189.84499999997</v>
      </c>
      <c r="I15" s="6">
        <v>-475817.95699999999</v>
      </c>
      <c r="J15" s="6">
        <f>+[1]N39c!C38</f>
        <v>-274867</v>
      </c>
      <c r="L15" s="6"/>
    </row>
    <row r="16" spans="1:12" ht="15" customHeight="1" x14ac:dyDescent="0.15">
      <c r="A16" s="4" t="s">
        <v>23</v>
      </c>
      <c r="B16" s="4" t="s">
        <v>24</v>
      </c>
      <c r="C16" s="5" t="s">
        <v>48</v>
      </c>
      <c r="D16" s="6">
        <v>2944840.5329999998</v>
      </c>
      <c r="E16" s="6">
        <v>-13647404</v>
      </c>
      <c r="F16" s="6">
        <v>-7448270.6220000004</v>
      </c>
      <c r="G16" s="6">
        <v>-8064260.7479999997</v>
      </c>
      <c r="H16" s="6">
        <v>-6672851.1469999999</v>
      </c>
      <c r="I16" s="6">
        <v>-8404378.2599999998</v>
      </c>
      <c r="J16" s="6">
        <f>+SUM(J11:J15)</f>
        <v>-15365428</v>
      </c>
      <c r="L16" s="6"/>
    </row>
    <row r="17" spans="1:12" ht="15" customHeight="1" x14ac:dyDescent="0.15">
      <c r="A17" s="4" t="s">
        <v>23</v>
      </c>
      <c r="B17" s="4" t="s">
        <v>24</v>
      </c>
      <c r="C17" s="5" t="s">
        <v>49</v>
      </c>
      <c r="D17" s="6">
        <v>5234850.3950000303</v>
      </c>
      <c r="E17" s="6">
        <v>-34429259</v>
      </c>
      <c r="F17" s="6">
        <v>-45304249.902999997</v>
      </c>
      <c r="G17" s="6">
        <v>88124139.188000098</v>
      </c>
      <c r="H17" s="6">
        <v>-4007104.4019999402</v>
      </c>
      <c r="I17" s="6">
        <v>-66778776.140000001</v>
      </c>
      <c r="J17" s="6">
        <f>+J10+J16</f>
        <v>-19335792</v>
      </c>
      <c r="L17" s="6"/>
    </row>
    <row r="18" spans="1:12" ht="15" customHeight="1" x14ac:dyDescent="0.15">
      <c r="A18" s="4" t="s">
        <v>23</v>
      </c>
      <c r="B18" s="4" t="s">
        <v>24</v>
      </c>
      <c r="C18" s="5" t="s">
        <v>50</v>
      </c>
      <c r="D18" s="6">
        <v>-1217056.3408027999</v>
      </c>
      <c r="E18" s="6">
        <v>10182570</v>
      </c>
      <c r="F18" s="6">
        <v>10059428.00482</v>
      </c>
      <c r="G18" s="6">
        <v>-23704683.686949998</v>
      </c>
      <c r="H18" s="6">
        <v>5278725.9140699999</v>
      </c>
      <c r="I18" s="6">
        <v>19371097.65422</v>
      </c>
      <c r="J18" s="6">
        <f>+[1]N39c!C42</f>
        <v>8425357</v>
      </c>
      <c r="L18" s="6"/>
    </row>
    <row r="19" spans="1:12" ht="15" customHeight="1" x14ac:dyDescent="0.15">
      <c r="A19" s="7" t="s">
        <v>23</v>
      </c>
      <c r="B19" s="7" t="s">
        <v>24</v>
      </c>
      <c r="C19" s="8" t="s">
        <v>53</v>
      </c>
      <c r="D19" s="9">
        <v>4017794.0541972001</v>
      </c>
      <c r="E19" s="9">
        <v>-24246689</v>
      </c>
      <c r="F19" s="9">
        <v>-35244821.89818</v>
      </c>
      <c r="G19" s="9">
        <v>64419455.5010501</v>
      </c>
      <c r="H19" s="9">
        <v>1271621.51207005</v>
      </c>
      <c r="I19" s="9">
        <v>-47407678.485780001</v>
      </c>
      <c r="J19" s="9">
        <f>+J17+J18</f>
        <v>-10910435</v>
      </c>
      <c r="L19" s="9"/>
    </row>
    <row r="20" spans="1:12" ht="15" customHeight="1" x14ac:dyDescent="0.15">
      <c r="A20" s="4" t="s">
        <v>23</v>
      </c>
      <c r="B20" s="4" t="s">
        <v>24</v>
      </c>
      <c r="C20" s="5" t="s">
        <v>55</v>
      </c>
      <c r="D20" s="6">
        <v>14614008.846999999</v>
      </c>
      <c r="E20" s="6">
        <v>31498520</v>
      </c>
      <c r="F20" s="6">
        <v>31668988.686999999</v>
      </c>
      <c r="G20" s="6">
        <v>34190342.568000004</v>
      </c>
      <c r="H20" s="6">
        <v>37657647.894000001</v>
      </c>
      <c r="I20" s="6">
        <v>41054146.262000002</v>
      </c>
      <c r="J20" s="6">
        <f>+[1]N39c!C48</f>
        <v>41678794</v>
      </c>
      <c r="L20" s="6"/>
    </row>
    <row r="21" spans="1:12" ht="15" customHeight="1" x14ac:dyDescent="0.15">
      <c r="A21" s="7" t="s">
        <v>23</v>
      </c>
      <c r="B21" s="7" t="s">
        <v>24</v>
      </c>
      <c r="C21" s="8" t="s">
        <v>56</v>
      </c>
      <c r="D21" s="9">
        <v>16904018.708999999</v>
      </c>
      <c r="E21" s="9">
        <v>10716665</v>
      </c>
      <c r="F21" s="9">
        <v>-6186990.5939999996</v>
      </c>
      <c r="G21" s="9">
        <v>130378742.50399999</v>
      </c>
      <c r="H21" s="9">
        <v>40323394.638999999</v>
      </c>
      <c r="I21" s="9">
        <v>-17320250.618000001</v>
      </c>
      <c r="J21" s="9">
        <f>+[1]N39c!C50</f>
        <v>37708430</v>
      </c>
      <c r="L21" s="9"/>
    </row>
    <row r="22" spans="1:12" ht="15" customHeight="1" x14ac:dyDescent="0.15">
      <c r="A22" s="4"/>
      <c r="B22" s="4"/>
      <c r="C22" s="5"/>
      <c r="D22" s="12" t="s">
        <v>54</v>
      </c>
      <c r="E22" s="12"/>
      <c r="F22" s="12"/>
      <c r="G22" s="12"/>
      <c r="H22" s="12"/>
      <c r="I22" s="12"/>
      <c r="J22" s="12"/>
    </row>
    <row r="23" spans="1:12" ht="15" customHeight="1" x14ac:dyDescent="0.15">
      <c r="A23" s="7"/>
      <c r="B23" s="7"/>
      <c r="C23" s="8" t="s">
        <v>274</v>
      </c>
      <c r="D23" s="16" t="s">
        <v>54</v>
      </c>
      <c r="E23" s="16"/>
      <c r="F23" s="16"/>
      <c r="G23" s="16"/>
      <c r="H23" s="16"/>
      <c r="I23" s="16"/>
      <c r="J23" s="16"/>
    </row>
    <row r="24" spans="1:12" ht="15" customHeight="1" x14ac:dyDescent="0.15">
      <c r="A24" s="4" t="s">
        <v>23</v>
      </c>
      <c r="B24" s="4" t="s">
        <v>24</v>
      </c>
      <c r="C24" s="5" t="s">
        <v>271</v>
      </c>
      <c r="D24" s="6">
        <v>314740557.58899999</v>
      </c>
      <c r="E24" s="6">
        <v>326401790</v>
      </c>
      <c r="F24" s="6">
        <v>251418302.92500001</v>
      </c>
      <c r="G24" s="6">
        <v>224882914.33000001</v>
      </c>
      <c r="H24" s="6">
        <v>311579596.005</v>
      </c>
      <c r="I24" s="6">
        <v>339071763.68800002</v>
      </c>
      <c r="J24" s="6">
        <f>+[1]N39c!E9</f>
        <v>348226580</v>
      </c>
      <c r="L24" s="6"/>
    </row>
    <row r="25" spans="1:12" ht="15" customHeight="1" x14ac:dyDescent="0.15">
      <c r="A25" s="4" t="s">
        <v>23</v>
      </c>
      <c r="B25" s="4" t="s">
        <v>24</v>
      </c>
      <c r="C25" s="5" t="s">
        <v>275</v>
      </c>
      <c r="D25" s="6">
        <v>-119659921.43000001</v>
      </c>
      <c r="E25" s="6">
        <v>-152036032</v>
      </c>
      <c r="F25" s="6">
        <v>-119918717.017</v>
      </c>
      <c r="G25" s="6">
        <v>-56126826.468000002</v>
      </c>
      <c r="H25" s="6">
        <v>-187650674.48699999</v>
      </c>
      <c r="I25" s="6">
        <v>-232261334.405</v>
      </c>
      <c r="J25" s="6">
        <f>+[1]N39c!E21</f>
        <v>-174703875</v>
      </c>
      <c r="L25" s="6"/>
    </row>
    <row r="26" spans="1:12" ht="15" customHeight="1" x14ac:dyDescent="0.15">
      <c r="A26" s="4" t="s">
        <v>23</v>
      </c>
      <c r="B26" s="4" t="s">
        <v>24</v>
      </c>
      <c r="C26" s="10" t="s">
        <v>31</v>
      </c>
      <c r="D26" s="6">
        <v>-28849980.469000001</v>
      </c>
      <c r="E26" s="6">
        <v>-30309382</v>
      </c>
      <c r="F26" s="6">
        <v>-24026684.675999999</v>
      </c>
      <c r="G26" s="6">
        <v>-16326143.15</v>
      </c>
      <c r="H26" s="6">
        <v>-57664557.340999998</v>
      </c>
      <c r="I26" s="6">
        <v>-76455182.503999993</v>
      </c>
      <c r="J26" s="6">
        <f>+[1]N39c!E27</f>
        <v>173522705</v>
      </c>
      <c r="L26" s="6"/>
    </row>
    <row r="27" spans="1:12" ht="15" customHeight="1" x14ac:dyDescent="0.15">
      <c r="A27" s="4" t="s">
        <v>23</v>
      </c>
      <c r="B27" s="4" t="s">
        <v>24</v>
      </c>
      <c r="C27" s="10" t="s">
        <v>32</v>
      </c>
      <c r="D27" s="6">
        <v>-76762712.901999995</v>
      </c>
      <c r="E27" s="6">
        <v>-101131426</v>
      </c>
      <c r="F27" s="6">
        <v>-75689523.557999998</v>
      </c>
      <c r="G27" s="6">
        <v>-15638792.161</v>
      </c>
      <c r="H27" s="6">
        <v>-100871567.513</v>
      </c>
      <c r="I27" s="6">
        <v>-123072076.141</v>
      </c>
      <c r="J27" s="6">
        <f>+[1]N39c!E29</f>
        <v>-131429134</v>
      </c>
      <c r="L27" s="6"/>
    </row>
    <row r="28" spans="1:12" ht="15" customHeight="1" x14ac:dyDescent="0.15">
      <c r="A28" s="4" t="s">
        <v>23</v>
      </c>
      <c r="B28" s="4" t="s">
        <v>24</v>
      </c>
      <c r="C28" s="10" t="s">
        <v>33</v>
      </c>
      <c r="D28" s="6">
        <v>-14047228.059</v>
      </c>
      <c r="E28" s="6">
        <v>-20595224</v>
      </c>
      <c r="F28" s="6">
        <v>-20202508.783</v>
      </c>
      <c r="G28" s="6">
        <v>-24161891.157000002</v>
      </c>
      <c r="H28" s="6">
        <v>-29114549.633000001</v>
      </c>
      <c r="I28" s="6">
        <v>-32734075.760000002</v>
      </c>
      <c r="J28" s="6">
        <f>+J26+J27</f>
        <v>42093571</v>
      </c>
      <c r="L28" s="6"/>
    </row>
    <row r="29" spans="1:12" ht="15" customHeight="1" x14ac:dyDescent="0.15">
      <c r="A29" s="4" t="s">
        <v>23</v>
      </c>
      <c r="B29" s="4" t="s">
        <v>24</v>
      </c>
      <c r="C29" s="5" t="s">
        <v>35</v>
      </c>
      <c r="D29" s="6">
        <v>-119659921.43000001</v>
      </c>
      <c r="E29" s="6">
        <v>-152036032</v>
      </c>
      <c r="F29" s="6">
        <v>-119918717.017</v>
      </c>
      <c r="G29" s="6">
        <v>-56126826.468000002</v>
      </c>
      <c r="H29" s="6">
        <v>-187650674.48699999</v>
      </c>
      <c r="I29" s="6">
        <v>-232261334.405</v>
      </c>
      <c r="J29" s="6">
        <f>+[1]N39c!E33</f>
        <v>-1212056</v>
      </c>
      <c r="L29" s="6"/>
    </row>
    <row r="30" spans="1:12" ht="15" customHeight="1" x14ac:dyDescent="0.15">
      <c r="A30" s="4" t="s">
        <v>23</v>
      </c>
      <c r="B30" s="4" t="s">
        <v>24</v>
      </c>
      <c r="C30" s="5" t="s">
        <v>273</v>
      </c>
      <c r="D30" s="6">
        <v>195080636.16</v>
      </c>
      <c r="E30" s="6">
        <v>174365758</v>
      </c>
      <c r="F30" s="6">
        <v>131499585.90800001</v>
      </c>
      <c r="G30" s="6">
        <v>168756087.859</v>
      </c>
      <c r="H30" s="6">
        <v>123928921.52</v>
      </c>
      <c r="I30" s="6">
        <v>106810429.28</v>
      </c>
      <c r="J30" s="6">
        <f>+[1]N39c!E24</f>
        <v>173522705</v>
      </c>
      <c r="L30" s="6"/>
    </row>
    <row r="31" spans="1:12" ht="15" customHeight="1" x14ac:dyDescent="0.15">
      <c r="A31" s="4" t="s">
        <v>23</v>
      </c>
      <c r="B31" s="4" t="s">
        <v>24</v>
      </c>
      <c r="C31" s="5" t="s">
        <v>40</v>
      </c>
      <c r="D31" s="6">
        <v>-146576427.21399999</v>
      </c>
      <c r="E31" s="6">
        <v>-142708451</v>
      </c>
      <c r="F31" s="6">
        <v>-103293664.18099999</v>
      </c>
      <c r="G31" s="6">
        <v>-117659772.777</v>
      </c>
      <c r="H31" s="6">
        <v>-113987734.296</v>
      </c>
      <c r="I31" s="6">
        <v>-116288922.579</v>
      </c>
      <c r="J31" s="6">
        <f>+[1]N39c!E29</f>
        <v>-131429134</v>
      </c>
      <c r="L31" s="6"/>
    </row>
    <row r="32" spans="1:12" ht="15" customHeight="1" x14ac:dyDescent="0.15">
      <c r="A32" s="7" t="s">
        <v>23</v>
      </c>
      <c r="B32" s="7" t="s">
        <v>24</v>
      </c>
      <c r="C32" s="8" t="s">
        <v>41</v>
      </c>
      <c r="D32" s="9">
        <v>48504208.945</v>
      </c>
      <c r="E32" s="9">
        <v>31657307</v>
      </c>
      <c r="F32" s="9">
        <v>28205921.727000002</v>
      </c>
      <c r="G32" s="9">
        <v>51096315.082000002</v>
      </c>
      <c r="H32" s="9">
        <v>9941187.2219999898</v>
      </c>
      <c r="I32" s="9">
        <v>-9478493.2959999908</v>
      </c>
      <c r="J32" s="9">
        <f>+J30+J31</f>
        <v>42093571</v>
      </c>
      <c r="L32" s="9"/>
    </row>
    <row r="33" spans="1:12" ht="15" customHeight="1" x14ac:dyDescent="0.15">
      <c r="A33" s="4" t="s">
        <v>23</v>
      </c>
      <c r="B33" s="4" t="s">
        <v>24</v>
      </c>
      <c r="C33" s="5" t="s">
        <v>42</v>
      </c>
      <c r="D33" s="6">
        <v>-201020.353</v>
      </c>
      <c r="E33" s="6">
        <v>-634781</v>
      </c>
      <c r="F33" s="6">
        <v>-1540146.9779999999</v>
      </c>
      <c r="G33" s="6">
        <v>-963418.22900000005</v>
      </c>
      <c r="H33" s="6">
        <v>-270187.25599999999</v>
      </c>
      <c r="I33" s="6">
        <v>-1402723.003</v>
      </c>
      <c r="J33" s="6">
        <f>+[1]N39c!E33</f>
        <v>-1212056</v>
      </c>
      <c r="L33" s="6"/>
    </row>
    <row r="34" spans="1:12" ht="15" customHeight="1" x14ac:dyDescent="0.15">
      <c r="A34" s="4" t="s">
        <v>23</v>
      </c>
      <c r="B34" s="4" t="s">
        <v>24</v>
      </c>
      <c r="C34" s="5" t="s">
        <v>48</v>
      </c>
      <c r="D34" s="6">
        <v>-201020.353</v>
      </c>
      <c r="E34" s="6">
        <v>-634781</v>
      </c>
      <c r="F34" s="6">
        <v>-1540146.9779999999</v>
      </c>
      <c r="G34" s="6">
        <v>-963418.22900000005</v>
      </c>
      <c r="H34" s="6">
        <v>-270187.25599999999</v>
      </c>
      <c r="I34" s="6">
        <v>-1402723.003</v>
      </c>
      <c r="J34" s="6">
        <f>+[1]N39c!E40</f>
        <v>-1212056</v>
      </c>
      <c r="L34" s="6"/>
    </row>
    <row r="35" spans="1:12" ht="15" customHeight="1" x14ac:dyDescent="0.15">
      <c r="A35" s="4" t="s">
        <v>23</v>
      </c>
      <c r="B35" s="4" t="s">
        <v>24</v>
      </c>
      <c r="C35" s="5" t="s">
        <v>49</v>
      </c>
      <c r="D35" s="6">
        <v>48303188.592</v>
      </c>
      <c r="E35" s="6">
        <v>31022526</v>
      </c>
      <c r="F35" s="6">
        <v>26665774.749000002</v>
      </c>
      <c r="G35" s="6">
        <v>50132896.853</v>
      </c>
      <c r="H35" s="6">
        <v>9670999.9659999907</v>
      </c>
      <c r="I35" s="6">
        <v>-10881216.299000001</v>
      </c>
      <c r="J35" s="6">
        <f>+[1]N39c!E41</f>
        <v>40881515</v>
      </c>
      <c r="L35" s="6"/>
    </row>
    <row r="36" spans="1:12" ht="15" customHeight="1" x14ac:dyDescent="0.15">
      <c r="A36" s="4" t="s">
        <v>23</v>
      </c>
      <c r="B36" s="4" t="s">
        <v>24</v>
      </c>
      <c r="C36" s="5" t="s">
        <v>50</v>
      </c>
      <c r="D36" s="6">
        <v>-11389100.562000001</v>
      </c>
      <c r="E36" s="6">
        <v>-7215919</v>
      </c>
      <c r="F36" s="6">
        <v>-6376334.8930000002</v>
      </c>
      <c r="G36" s="6">
        <v>-8929951.068</v>
      </c>
      <c r="H36" s="6">
        <v>6357028.6469999999</v>
      </c>
      <c r="I36" s="6">
        <v>6536395.4500000002</v>
      </c>
      <c r="J36" s="6">
        <f>+[1]N39c!E42</f>
        <v>-9046278</v>
      </c>
      <c r="L36" s="6"/>
    </row>
    <row r="37" spans="1:12" ht="15" customHeight="1" x14ac:dyDescent="0.15">
      <c r="A37" s="7" t="s">
        <v>23</v>
      </c>
      <c r="B37" s="7" t="s">
        <v>24</v>
      </c>
      <c r="C37" s="8" t="s">
        <v>53</v>
      </c>
      <c r="D37" s="9">
        <v>36914088.030000001</v>
      </c>
      <c r="E37" s="9">
        <v>23806607</v>
      </c>
      <c r="F37" s="9">
        <v>20289439.855999999</v>
      </c>
      <c r="G37" s="9">
        <v>41202945.784999996</v>
      </c>
      <c r="H37" s="9">
        <v>16028028.613</v>
      </c>
      <c r="I37" s="9">
        <v>-4344820.8499999996</v>
      </c>
      <c r="J37" s="9">
        <f>+J32+J33</f>
        <v>40881515</v>
      </c>
      <c r="L37" s="9"/>
    </row>
    <row r="38" spans="1:12" ht="15" customHeight="1" x14ac:dyDescent="0.15">
      <c r="A38" s="4" t="s">
        <v>23</v>
      </c>
      <c r="B38" s="4" t="s">
        <v>24</v>
      </c>
      <c r="C38" s="5" t="s">
        <v>55</v>
      </c>
      <c r="D38" s="6">
        <v>7182710.1270000003</v>
      </c>
      <c r="E38" s="6">
        <v>10395597</v>
      </c>
      <c r="F38" s="6">
        <v>9412200.8320000004</v>
      </c>
      <c r="G38" s="6">
        <v>8819680.4499999993</v>
      </c>
      <c r="H38" s="6">
        <v>9012139.2019999996</v>
      </c>
      <c r="I38" s="6">
        <v>11178175.159</v>
      </c>
      <c r="J38" s="6">
        <f>+[1]N39c!E48</f>
        <v>15223001</v>
      </c>
      <c r="L38" s="6"/>
    </row>
    <row r="39" spans="1:12" ht="15" customHeight="1" x14ac:dyDescent="0.15">
      <c r="A39" s="7" t="s">
        <v>23</v>
      </c>
      <c r="B39" s="7" t="s">
        <v>24</v>
      </c>
      <c r="C39" s="8" t="s">
        <v>56</v>
      </c>
      <c r="D39" s="9">
        <v>84536899.540999994</v>
      </c>
      <c r="E39" s="9">
        <v>72362286</v>
      </c>
      <c r="F39" s="9">
        <v>37618122.559</v>
      </c>
      <c r="G39" s="9">
        <v>59915995.531999998</v>
      </c>
      <c r="H39" s="9">
        <v>18953326.423999999</v>
      </c>
      <c r="I39" s="9">
        <v>1699681.8630000099</v>
      </c>
      <c r="J39" s="9">
        <f>+[1]N39c!E50</f>
        <v>57316572</v>
      </c>
      <c r="L39" s="9"/>
    </row>
    <row r="40" spans="1:12" ht="15" customHeight="1" x14ac:dyDescent="0.15">
      <c r="A40" s="4"/>
      <c r="B40" s="4"/>
      <c r="C40" s="5"/>
      <c r="D40" s="12" t="s">
        <v>54</v>
      </c>
      <c r="E40" s="12"/>
      <c r="F40" s="12"/>
      <c r="G40" s="12"/>
      <c r="H40" s="12"/>
      <c r="I40" s="12"/>
      <c r="J40" s="12"/>
    </row>
    <row r="41" spans="1:12" ht="15" customHeight="1" x14ac:dyDescent="0.15">
      <c r="A41" s="7"/>
      <c r="B41" s="7"/>
      <c r="C41" s="8" t="s">
        <v>276</v>
      </c>
      <c r="D41" s="16" t="s">
        <v>54</v>
      </c>
      <c r="E41" s="16"/>
      <c r="F41" s="16"/>
      <c r="G41" s="16"/>
      <c r="H41" s="16"/>
      <c r="I41" s="16"/>
      <c r="J41" s="16"/>
    </row>
    <row r="42" spans="1:12" ht="15" customHeight="1" x14ac:dyDescent="0.15">
      <c r="A42" s="4" t="s">
        <v>23</v>
      </c>
      <c r="B42" s="4" t="s">
        <v>24</v>
      </c>
      <c r="C42" s="5" t="s">
        <v>271</v>
      </c>
      <c r="D42" s="6">
        <v>8088750.977</v>
      </c>
      <c r="E42" s="6">
        <v>4938478</v>
      </c>
      <c r="F42" s="6">
        <v>381299.70600000001</v>
      </c>
      <c r="G42" s="6">
        <v>392025.103</v>
      </c>
      <c r="H42" s="6">
        <v>376972.69500000001</v>
      </c>
      <c r="I42" s="6">
        <v>146349.95699999999</v>
      </c>
      <c r="J42" s="6">
        <f>+[1]N39c!G10</f>
        <v>139835</v>
      </c>
      <c r="L42" s="6"/>
    </row>
    <row r="43" spans="1:12" ht="15" customHeight="1" x14ac:dyDescent="0.15">
      <c r="A43" s="4" t="s">
        <v>23</v>
      </c>
      <c r="B43" s="4" t="s">
        <v>24</v>
      </c>
      <c r="C43" s="5" t="s">
        <v>273</v>
      </c>
      <c r="D43" s="6">
        <v>8088750.977</v>
      </c>
      <c r="E43" s="6">
        <v>4938478</v>
      </c>
      <c r="F43" s="6">
        <v>381299.70600000001</v>
      </c>
      <c r="G43" s="6">
        <v>392025.103</v>
      </c>
      <c r="H43" s="6">
        <v>376972.69500000001</v>
      </c>
      <c r="I43" s="6">
        <v>146349.95699999999</v>
      </c>
      <c r="J43" s="6">
        <f>+[1]N39c!G27</f>
        <v>139835</v>
      </c>
      <c r="L43" s="6"/>
    </row>
    <row r="44" spans="1:12" ht="15" customHeight="1" x14ac:dyDescent="0.15">
      <c r="A44" s="4" t="s">
        <v>23</v>
      </c>
      <c r="B44" s="4" t="s">
        <v>24</v>
      </c>
      <c r="C44" s="5" t="s">
        <v>40</v>
      </c>
      <c r="D44" s="6">
        <v>-1529136.1070000001</v>
      </c>
      <c r="E44" s="6">
        <v>-1052292</v>
      </c>
      <c r="F44" s="11">
        <v>0</v>
      </c>
      <c r="G44" s="11">
        <v>0</v>
      </c>
      <c r="H44" s="11">
        <v>0</v>
      </c>
      <c r="I44" s="6">
        <v>-1920.3610000000001</v>
      </c>
      <c r="J44" s="6">
        <f>+[1]N39c!G29</f>
        <v>-2540</v>
      </c>
      <c r="L44" s="6"/>
    </row>
    <row r="45" spans="1:12" ht="15" customHeight="1" x14ac:dyDescent="0.15">
      <c r="A45" s="7" t="s">
        <v>23</v>
      </c>
      <c r="B45" s="7" t="s">
        <v>24</v>
      </c>
      <c r="C45" s="8" t="s">
        <v>41</v>
      </c>
      <c r="D45" s="9">
        <v>6559614.8700000001</v>
      </c>
      <c r="E45" s="9">
        <v>3886186</v>
      </c>
      <c r="F45" s="9">
        <v>381299.70600000001</v>
      </c>
      <c r="G45" s="9">
        <v>392025.1</v>
      </c>
      <c r="H45" s="9">
        <v>376972.7</v>
      </c>
      <c r="I45" s="9">
        <v>144429.59599999999</v>
      </c>
      <c r="J45" s="9">
        <f>+J43+J44</f>
        <v>137295</v>
      </c>
      <c r="L45" s="9"/>
    </row>
    <row r="46" spans="1:12" ht="15" customHeight="1" x14ac:dyDescent="0.15">
      <c r="A46" s="4" t="s">
        <v>23</v>
      </c>
      <c r="B46" s="4" t="s">
        <v>24</v>
      </c>
      <c r="C46" s="5" t="s">
        <v>42</v>
      </c>
      <c r="D46" s="6">
        <v>3926338.1490000002</v>
      </c>
      <c r="E46" s="6">
        <v>75065743</v>
      </c>
      <c r="F46" s="6">
        <v>6097746.0070000002</v>
      </c>
      <c r="G46" s="6">
        <v>7519368.2649999997</v>
      </c>
      <c r="H46" s="6">
        <v>3856922.892</v>
      </c>
      <c r="I46" s="6">
        <v>2158079.5649999999</v>
      </c>
      <c r="J46" s="6">
        <f>+[1]N39c!G33</f>
        <v>623477</v>
      </c>
      <c r="L46" s="6"/>
    </row>
    <row r="47" spans="1:12" ht="15" customHeight="1" x14ac:dyDescent="0.15">
      <c r="A47" s="4" t="s">
        <v>23</v>
      </c>
      <c r="B47" s="4" t="s">
        <v>24</v>
      </c>
      <c r="C47" s="5" t="s">
        <v>45</v>
      </c>
      <c r="D47" s="6">
        <v>27754159.609000001</v>
      </c>
      <c r="E47" s="6">
        <v>28312565</v>
      </c>
      <c r="F47" s="6">
        <v>-17284965.34</v>
      </c>
      <c r="G47" s="6">
        <v>6989352.5700000003</v>
      </c>
      <c r="H47" s="6">
        <v>22601638.691</v>
      </c>
      <c r="I47" s="6">
        <v>20078642</v>
      </c>
      <c r="J47" s="6">
        <f>+[1]N39c!G36</f>
        <v>22636701</v>
      </c>
      <c r="L47" s="6"/>
    </row>
    <row r="48" spans="1:12" ht="15" customHeight="1" x14ac:dyDescent="0.15">
      <c r="A48" s="4" t="s">
        <v>23</v>
      </c>
      <c r="B48" s="4" t="s">
        <v>24</v>
      </c>
      <c r="C48" s="5" t="s">
        <v>47</v>
      </c>
      <c r="D48" s="6">
        <v>-637016.86698512302</v>
      </c>
      <c r="E48" s="6">
        <v>202875</v>
      </c>
      <c r="F48" s="11">
        <v>0</v>
      </c>
      <c r="G48" s="11">
        <v>0</v>
      </c>
      <c r="H48" s="11">
        <v>0</v>
      </c>
      <c r="I48" s="6">
        <v>-15437.004000000001</v>
      </c>
      <c r="J48" s="6">
        <f>+[1]N39c!G38</f>
        <v>1391</v>
      </c>
      <c r="L48" s="6"/>
    </row>
    <row r="49" spans="1:12" ht="15" customHeight="1" x14ac:dyDescent="0.15">
      <c r="A49" s="4" t="s">
        <v>23</v>
      </c>
      <c r="B49" s="4" t="s">
        <v>24</v>
      </c>
      <c r="C49" s="5" t="s">
        <v>48</v>
      </c>
      <c r="D49" s="6">
        <v>30865828.505026199</v>
      </c>
      <c r="E49" s="6">
        <v>103113527</v>
      </c>
      <c r="F49" s="6">
        <v>-11187219.333000001</v>
      </c>
      <c r="G49" s="6">
        <v>14508720.835000001</v>
      </c>
      <c r="H49" s="6">
        <v>26458561.583000001</v>
      </c>
      <c r="I49" s="6">
        <v>22221284.561000001</v>
      </c>
      <c r="J49" s="6">
        <f>+[1]N39c!G40</f>
        <v>23261569</v>
      </c>
      <c r="L49" s="6"/>
    </row>
    <row r="50" spans="1:12" ht="15" customHeight="1" x14ac:dyDescent="0.15">
      <c r="A50" s="4" t="s">
        <v>23</v>
      </c>
      <c r="B50" s="4" t="s">
        <v>24</v>
      </c>
      <c r="C50" s="5" t="s">
        <v>49</v>
      </c>
      <c r="D50" s="6">
        <v>37425443.375026204</v>
      </c>
      <c r="E50" s="6">
        <v>106999713</v>
      </c>
      <c r="F50" s="6">
        <v>-10805919.627</v>
      </c>
      <c r="G50" s="6">
        <v>14900745.937999999</v>
      </c>
      <c r="H50" s="6">
        <v>26835534.278000001</v>
      </c>
      <c r="I50" s="6">
        <v>22365714.157000002</v>
      </c>
      <c r="J50" s="6">
        <f>+[1]N39c!G41</f>
        <v>23398864</v>
      </c>
      <c r="L50" s="6"/>
    </row>
    <row r="51" spans="1:12" ht="15" customHeight="1" x14ac:dyDescent="0.15">
      <c r="A51" s="4" t="s">
        <v>23</v>
      </c>
      <c r="B51" s="4" t="s">
        <v>24</v>
      </c>
      <c r="C51" s="5" t="s">
        <v>50</v>
      </c>
      <c r="D51" s="6">
        <v>-2474403.7126970799</v>
      </c>
      <c r="E51" s="6">
        <v>-24893430</v>
      </c>
      <c r="F51" s="6">
        <v>-20979904.303619999</v>
      </c>
      <c r="G51" s="6">
        <v>-857068.24480999995</v>
      </c>
      <c r="H51" s="6">
        <v>-1143151.79865</v>
      </c>
      <c r="I51" s="6">
        <v>-798291.74739000003</v>
      </c>
      <c r="J51" s="6">
        <f>+[1]N39c!G42</f>
        <v>-371231</v>
      </c>
      <c r="L51" s="6"/>
    </row>
    <row r="52" spans="1:12" ht="15" customHeight="1" x14ac:dyDescent="0.15">
      <c r="A52" s="7" t="s">
        <v>23</v>
      </c>
      <c r="B52" s="7" t="s">
        <v>24</v>
      </c>
      <c r="C52" s="8" t="s">
        <v>53</v>
      </c>
      <c r="D52" s="9">
        <v>34951039.6623291</v>
      </c>
      <c r="E52" s="9">
        <v>82106283</v>
      </c>
      <c r="F52" s="9">
        <v>-31785823.93</v>
      </c>
      <c r="G52" s="9">
        <v>14043677.689999999</v>
      </c>
      <c r="H52" s="9">
        <v>25692382.48</v>
      </c>
      <c r="I52" s="9">
        <v>21567422.40961</v>
      </c>
      <c r="J52" s="9">
        <f>+[1]N39c!G43</f>
        <v>23027633</v>
      </c>
      <c r="L52" s="9"/>
    </row>
    <row r="53" spans="1:12" ht="15" customHeight="1" x14ac:dyDescent="0.15">
      <c r="A53" s="7" t="s">
        <v>23</v>
      </c>
      <c r="B53" s="7" t="s">
        <v>24</v>
      </c>
      <c r="C53" s="8" t="s">
        <v>56</v>
      </c>
      <c r="D53" s="9">
        <v>6606615.4160000002</v>
      </c>
      <c r="E53" s="9">
        <v>3911870</v>
      </c>
      <c r="F53" s="9">
        <v>381299.70600000001</v>
      </c>
      <c r="G53" s="9">
        <v>392025.103</v>
      </c>
      <c r="H53" s="9">
        <v>376972.69500000001</v>
      </c>
      <c r="I53" s="9">
        <v>144429.59599999999</v>
      </c>
      <c r="J53" s="9">
        <f>+[1]N39c!G50</f>
        <v>137295</v>
      </c>
      <c r="L53" s="9"/>
    </row>
    <row r="54" spans="1:12" ht="15" customHeight="1" x14ac:dyDescent="0.15">
      <c r="A54" s="4"/>
      <c r="B54" s="4"/>
      <c r="C54" s="5"/>
      <c r="D54" s="12" t="s">
        <v>54</v>
      </c>
      <c r="E54" s="12"/>
      <c r="F54" s="12"/>
      <c r="G54" s="12"/>
      <c r="H54" s="12"/>
      <c r="I54" s="12"/>
      <c r="J54" s="12"/>
    </row>
    <row r="55" spans="1:12" ht="15" customHeight="1" x14ac:dyDescent="0.15">
      <c r="A55" s="7"/>
      <c r="B55" s="7"/>
      <c r="C55" s="8" t="s">
        <v>277</v>
      </c>
      <c r="D55" s="16" t="s">
        <v>54</v>
      </c>
      <c r="E55" s="16"/>
      <c r="F55" s="16"/>
      <c r="G55" s="16"/>
      <c r="H55" s="16"/>
      <c r="I55" s="16"/>
      <c r="J55" s="16"/>
    </row>
    <row r="56" spans="1:12" ht="15" customHeight="1" x14ac:dyDescent="0.15">
      <c r="A56" s="4" t="s">
        <v>23</v>
      </c>
      <c r="B56" s="4" t="s">
        <v>24</v>
      </c>
      <c r="C56" s="5" t="s">
        <v>25</v>
      </c>
      <c r="D56" s="6">
        <v>82320.361999999994</v>
      </c>
      <c r="E56" s="6">
        <v>-319446</v>
      </c>
      <c r="F56" s="6">
        <v>-156826.041</v>
      </c>
      <c r="G56" s="6">
        <v>-170821.486</v>
      </c>
      <c r="H56" s="6">
        <v>-271683.84000000003</v>
      </c>
      <c r="I56" s="6">
        <v>-130720.948</v>
      </c>
      <c r="J56" s="6">
        <f>+[1]N39c!I8</f>
        <v>9448</v>
      </c>
      <c r="L56" s="6"/>
    </row>
    <row r="57" spans="1:12" ht="15" customHeight="1" x14ac:dyDescent="0.15">
      <c r="A57" s="4" t="s">
        <v>23</v>
      </c>
      <c r="B57" s="4" t="s">
        <v>24</v>
      </c>
      <c r="C57" s="5" t="s">
        <v>26</v>
      </c>
      <c r="D57" s="6">
        <v>-2267781.2069999999</v>
      </c>
      <c r="E57" s="6">
        <v>-3311693</v>
      </c>
      <c r="F57" s="6">
        <v>-2100684.08</v>
      </c>
      <c r="G57" s="6">
        <v>-3640700.094</v>
      </c>
      <c r="H57" s="6">
        <v>-4133172.8840000001</v>
      </c>
      <c r="I57" s="6">
        <v>-4611637.0020000003</v>
      </c>
      <c r="J57" s="6">
        <f>+[1]N39c!I9</f>
        <v>-6985001</v>
      </c>
      <c r="L57" s="6"/>
    </row>
    <row r="58" spans="1:12" ht="15" customHeight="1" x14ac:dyDescent="0.15">
      <c r="A58" s="4" t="s">
        <v>23</v>
      </c>
      <c r="B58" s="4" t="s">
        <v>24</v>
      </c>
      <c r="C58" s="5" t="s">
        <v>27</v>
      </c>
      <c r="D58" s="6">
        <v>-671409.18099999998</v>
      </c>
      <c r="E58" s="6">
        <v>-650247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L58" s="11"/>
    </row>
    <row r="59" spans="1:12" ht="15" customHeight="1" x14ac:dyDescent="0.15">
      <c r="A59" s="4" t="s">
        <v>23</v>
      </c>
      <c r="B59" s="4" t="s">
        <v>24</v>
      </c>
      <c r="C59" s="5" t="s">
        <v>28</v>
      </c>
      <c r="D59" s="6">
        <v>-2856870.0260000001</v>
      </c>
      <c r="E59" s="6">
        <v>-4281386</v>
      </c>
      <c r="F59" s="6">
        <v>-2257510.1209999998</v>
      </c>
      <c r="G59" s="6">
        <v>-3811521.58</v>
      </c>
      <c r="H59" s="6">
        <v>-4404856.7240000004</v>
      </c>
      <c r="I59" s="6">
        <v>-4742357.95</v>
      </c>
      <c r="J59" s="6">
        <f>+[1]N39c!I12</f>
        <v>-6975553</v>
      </c>
      <c r="L59" s="6"/>
    </row>
    <row r="60" spans="1:12" ht="15" customHeight="1" x14ac:dyDescent="0.15">
      <c r="A60" s="4" t="s">
        <v>23</v>
      </c>
      <c r="B60" s="4" t="s">
        <v>24</v>
      </c>
      <c r="C60" s="5" t="s">
        <v>29</v>
      </c>
      <c r="D60" s="6">
        <v>-30299818.653000001</v>
      </c>
      <c r="E60" s="6">
        <v>-28264593</v>
      </c>
      <c r="F60" s="6">
        <v>-7022944.301</v>
      </c>
      <c r="G60" s="6">
        <v>-13540857.403999999</v>
      </c>
      <c r="H60" s="6">
        <v>-13945895.023</v>
      </c>
      <c r="I60" s="6">
        <v>875059.946</v>
      </c>
      <c r="J60" s="6">
        <f>+[1]N39c!I14</f>
        <v>-15565048</v>
      </c>
      <c r="L60" s="6"/>
    </row>
    <row r="61" spans="1:12" ht="15" customHeight="1" x14ac:dyDescent="0.15">
      <c r="A61" s="4" t="s">
        <v>23</v>
      </c>
      <c r="B61" s="4" t="s">
        <v>24</v>
      </c>
      <c r="C61" s="5" t="s">
        <v>30</v>
      </c>
      <c r="D61" s="6">
        <v>1967431.6950000001</v>
      </c>
      <c r="E61" s="6">
        <v>3466860</v>
      </c>
      <c r="F61" s="6">
        <v>9501016.2789999992</v>
      </c>
      <c r="G61" s="6">
        <v>9118444.2430000007</v>
      </c>
      <c r="H61" s="6">
        <v>4104533.5060000001</v>
      </c>
      <c r="I61" s="6">
        <v>1294812.4709999999</v>
      </c>
      <c r="J61" s="6">
        <f>+[1]N39c!I15</f>
        <v>2295325</v>
      </c>
      <c r="L61" s="6"/>
    </row>
    <row r="62" spans="1:12" ht="15" customHeight="1" x14ac:dyDescent="0.15">
      <c r="A62" s="4" t="s">
        <v>23</v>
      </c>
      <c r="B62" s="4" t="s">
        <v>24</v>
      </c>
      <c r="C62" s="10" t="s">
        <v>31</v>
      </c>
      <c r="D62" s="11">
        <v>0</v>
      </c>
      <c r="E62" s="6">
        <v>26617</v>
      </c>
      <c r="F62" s="6">
        <v>18685.719000000001</v>
      </c>
      <c r="G62" s="6">
        <v>20276.135999999999</v>
      </c>
      <c r="H62" s="6">
        <v>5031.3440000000001</v>
      </c>
      <c r="I62" s="6">
        <v>1322.2639999999999</v>
      </c>
      <c r="J62" s="6">
        <f>+[1]N39c!I16</f>
        <v>611</v>
      </c>
      <c r="L62" s="6"/>
    </row>
    <row r="63" spans="1:12" ht="15" customHeight="1" x14ac:dyDescent="0.15">
      <c r="A63" s="4" t="s">
        <v>23</v>
      </c>
      <c r="B63" s="4" t="s">
        <v>24</v>
      </c>
      <c r="C63" s="10" t="s">
        <v>32</v>
      </c>
      <c r="D63" s="11">
        <v>0</v>
      </c>
      <c r="E63" s="11">
        <v>0</v>
      </c>
      <c r="F63" s="6">
        <v>7532000</v>
      </c>
      <c r="G63" s="6">
        <v>5580000</v>
      </c>
      <c r="H63" s="11">
        <v>0</v>
      </c>
      <c r="I63" s="6">
        <v>-2000000</v>
      </c>
      <c r="J63" s="6">
        <f>+[1]N39c!I17</f>
        <v>-1000000</v>
      </c>
      <c r="L63" s="6"/>
    </row>
    <row r="64" spans="1:12" ht="15" customHeight="1" x14ac:dyDescent="0.15">
      <c r="A64" s="4" t="s">
        <v>23</v>
      </c>
      <c r="B64" s="4" t="s">
        <v>24</v>
      </c>
      <c r="C64" s="10" t="s">
        <v>33</v>
      </c>
      <c r="D64" s="6">
        <v>1967431.6950000001</v>
      </c>
      <c r="E64" s="6">
        <v>3440243</v>
      </c>
      <c r="F64" s="6">
        <v>1950330.56</v>
      </c>
      <c r="G64" s="6">
        <v>3518168.1069999998</v>
      </c>
      <c r="H64" s="6">
        <v>4099502.162</v>
      </c>
      <c r="I64" s="6">
        <v>3293490.2069999999</v>
      </c>
      <c r="J64" s="6">
        <f>+[1]N39c!I18</f>
        <v>3294714</v>
      </c>
      <c r="L64" s="6"/>
    </row>
    <row r="65" spans="1:12" ht="15" customHeight="1" x14ac:dyDescent="0.15">
      <c r="A65" s="4" t="s">
        <v>23</v>
      </c>
      <c r="B65" s="4" t="s">
        <v>24</v>
      </c>
      <c r="C65" s="5" t="s">
        <v>35</v>
      </c>
      <c r="D65" s="6">
        <v>-28332386.958000001</v>
      </c>
      <c r="E65" s="6">
        <v>-24797733</v>
      </c>
      <c r="F65" s="6">
        <v>2478071.9780000001</v>
      </c>
      <c r="G65" s="6">
        <v>-4422413.1610000003</v>
      </c>
      <c r="H65" s="6">
        <v>-9841361.5170000009</v>
      </c>
      <c r="I65" s="6">
        <v>2169872.4169999999</v>
      </c>
      <c r="J65" s="6">
        <f>+[1]N39c!I21</f>
        <v>-13269723</v>
      </c>
      <c r="L65" s="6"/>
    </row>
    <row r="66" spans="1:12" ht="15" customHeight="1" x14ac:dyDescent="0.15">
      <c r="A66" s="4" t="s">
        <v>23</v>
      </c>
      <c r="B66" s="4" t="s">
        <v>24</v>
      </c>
      <c r="C66" s="5" t="s">
        <v>36</v>
      </c>
      <c r="D66" s="6">
        <v>-30217498.291000001</v>
      </c>
      <c r="E66" s="6">
        <v>-28584039</v>
      </c>
      <c r="F66" s="6">
        <v>-7179770.3420000002</v>
      </c>
      <c r="G66" s="6">
        <v>-13711678.890000001</v>
      </c>
      <c r="H66" s="6">
        <v>-14217578.863</v>
      </c>
      <c r="I66" s="6">
        <v>744338.99800000002</v>
      </c>
      <c r="J66" s="6">
        <f>+[1]N39c!I23</f>
        <v>-15555600</v>
      </c>
      <c r="L66" s="6"/>
    </row>
    <row r="67" spans="1:12" ht="15" customHeight="1" x14ac:dyDescent="0.15">
      <c r="A67" s="4" t="s">
        <v>23</v>
      </c>
      <c r="B67" s="4" t="s">
        <v>24</v>
      </c>
      <c r="C67" s="5" t="s">
        <v>37</v>
      </c>
      <c r="D67" s="6">
        <v>-300349.51199999999</v>
      </c>
      <c r="E67" s="6">
        <v>155167</v>
      </c>
      <c r="F67" s="6">
        <v>7400332.199</v>
      </c>
      <c r="G67" s="6">
        <v>5477744.1490000002</v>
      </c>
      <c r="H67" s="6">
        <v>-28639.378000000001</v>
      </c>
      <c r="I67" s="6">
        <v>-3316824.531</v>
      </c>
      <c r="J67" s="6">
        <f>+[1]N39c!I24</f>
        <v>-4689676</v>
      </c>
      <c r="L67" s="6"/>
    </row>
    <row r="68" spans="1:12" ht="15" customHeight="1" x14ac:dyDescent="0.15">
      <c r="A68" s="4" t="s">
        <v>23</v>
      </c>
      <c r="B68" s="4" t="s">
        <v>24</v>
      </c>
      <c r="C68" s="5" t="s">
        <v>38</v>
      </c>
      <c r="D68" s="6">
        <v>-671409.18099999998</v>
      </c>
      <c r="E68" s="6">
        <v>-650247</v>
      </c>
      <c r="F68" s="11">
        <v>0</v>
      </c>
      <c r="G68" s="11">
        <v>0</v>
      </c>
      <c r="H68" s="11">
        <v>0</v>
      </c>
      <c r="I68" s="11">
        <v>0</v>
      </c>
      <c r="J68" s="11">
        <f>+[1]N39c!I25</f>
        <v>0</v>
      </c>
      <c r="L68" s="6"/>
    </row>
    <row r="69" spans="1:12" ht="15" customHeight="1" x14ac:dyDescent="0.15">
      <c r="A69" s="4" t="s">
        <v>23</v>
      </c>
      <c r="B69" s="4" t="s">
        <v>24</v>
      </c>
      <c r="C69" s="5" t="s">
        <v>39</v>
      </c>
      <c r="D69" s="6">
        <v>-31189256.984000001</v>
      </c>
      <c r="E69" s="6">
        <v>-29079119</v>
      </c>
      <c r="F69" s="6">
        <v>220561.85699999999</v>
      </c>
      <c r="G69" s="6">
        <v>-8233934.7410000004</v>
      </c>
      <c r="H69" s="6">
        <v>-14246218.241</v>
      </c>
      <c r="I69" s="6">
        <v>-2572485.5329999998</v>
      </c>
      <c r="J69" s="6">
        <f>+[1]N39c!I27</f>
        <v>-20245276</v>
      </c>
      <c r="L69" s="6"/>
    </row>
    <row r="70" spans="1:12" ht="15" customHeight="1" x14ac:dyDescent="0.15">
      <c r="A70" s="4" t="s">
        <v>23</v>
      </c>
      <c r="B70" s="4" t="s">
        <v>24</v>
      </c>
      <c r="C70" s="5" t="s">
        <v>40</v>
      </c>
      <c r="D70" s="6">
        <v>11430629.421</v>
      </c>
      <c r="E70" s="6">
        <v>8725885</v>
      </c>
      <c r="F70" s="6">
        <v>-14768533.824999999</v>
      </c>
      <c r="G70" s="6">
        <v>-3076298.4750000001</v>
      </c>
      <c r="H70" s="6">
        <v>-4617323.7460000003</v>
      </c>
      <c r="I70" s="6">
        <v>-19252292.704999998</v>
      </c>
      <c r="J70" s="6">
        <f>+[1]N39c!I29</f>
        <v>387371</v>
      </c>
      <c r="L70" s="6"/>
    </row>
    <row r="71" spans="1:12" ht="15" customHeight="1" x14ac:dyDescent="0.15">
      <c r="A71" s="7" t="s">
        <v>23</v>
      </c>
      <c r="B71" s="7" t="s">
        <v>24</v>
      </c>
      <c r="C71" s="8" t="s">
        <v>41</v>
      </c>
      <c r="D71" s="9">
        <v>-19758627.563000001</v>
      </c>
      <c r="E71" s="9">
        <v>-20353234</v>
      </c>
      <c r="F71" s="9">
        <v>-14547971.968</v>
      </c>
      <c r="G71" s="9">
        <v>-11310233.216</v>
      </c>
      <c r="H71" s="9">
        <v>-18863541.987</v>
      </c>
      <c r="I71" s="9">
        <v>-21824778.238000002</v>
      </c>
      <c r="J71" s="9">
        <f>+J69+J70</f>
        <v>-19857905</v>
      </c>
      <c r="L71" s="9"/>
    </row>
    <row r="72" spans="1:12" ht="15" customHeight="1" x14ac:dyDescent="0.15">
      <c r="A72" s="4" t="s">
        <v>23</v>
      </c>
      <c r="B72" s="4" t="s">
        <v>24</v>
      </c>
      <c r="C72" s="5" t="s">
        <v>42</v>
      </c>
      <c r="D72" s="6">
        <v>-126028.295</v>
      </c>
      <c r="E72" s="6">
        <v>27955</v>
      </c>
      <c r="F72" s="6">
        <v>-2309077.5260000001</v>
      </c>
      <c r="G72" s="6">
        <v>101004.65300000001</v>
      </c>
      <c r="H72" s="6">
        <v>-1347617.7239999999</v>
      </c>
      <c r="I72" s="6">
        <v>5615.7070000000003</v>
      </c>
      <c r="J72" s="6">
        <f>+[1]N39c!I33</f>
        <v>3528</v>
      </c>
      <c r="L72" s="6"/>
    </row>
    <row r="73" spans="1:12" ht="15" customHeight="1" x14ac:dyDescent="0.15">
      <c r="A73" s="4" t="s">
        <v>23</v>
      </c>
      <c r="B73" s="4" t="s">
        <v>24</v>
      </c>
      <c r="C73" s="5" t="s">
        <v>43</v>
      </c>
      <c r="D73" s="6">
        <v>4435264.6940000001</v>
      </c>
      <c r="E73" s="6">
        <v>6620970</v>
      </c>
      <c r="F73" s="6">
        <v>9685516.3880000003</v>
      </c>
      <c r="G73" s="6">
        <v>7362817.6909999996</v>
      </c>
      <c r="H73" s="6">
        <v>15030710.814999999</v>
      </c>
      <c r="I73" s="6">
        <v>27358768.460999999</v>
      </c>
      <c r="J73" s="6">
        <f>+[1]N39c!I34</f>
        <v>18936435</v>
      </c>
      <c r="L73" s="6"/>
    </row>
    <row r="74" spans="1:12" ht="15" customHeight="1" x14ac:dyDescent="0.15">
      <c r="A74" s="4" t="s">
        <v>23</v>
      </c>
      <c r="B74" s="4" t="s">
        <v>24</v>
      </c>
      <c r="C74" s="5" t="s">
        <v>44</v>
      </c>
      <c r="D74" s="6">
        <v>-5094652.95001134</v>
      </c>
      <c r="E74" s="6">
        <v>-2243470</v>
      </c>
      <c r="F74" s="6">
        <v>-4110378.0819999999</v>
      </c>
      <c r="G74" s="6">
        <v>-2608594.9759999998</v>
      </c>
      <c r="H74" s="6">
        <v>-3396596.6239999998</v>
      </c>
      <c r="I74" s="6">
        <v>-5194430.09</v>
      </c>
      <c r="J74" s="6">
        <f>+[1]N39c!I35</f>
        <v>-4207256</v>
      </c>
      <c r="L74" s="6"/>
    </row>
    <row r="75" spans="1:12" ht="15" customHeight="1" x14ac:dyDescent="0.15">
      <c r="A75" s="4" t="s">
        <v>23</v>
      </c>
      <c r="B75" s="4" t="s">
        <v>24</v>
      </c>
      <c r="C75" s="5" t="s">
        <v>46</v>
      </c>
      <c r="D75" s="6">
        <v>-2334.732</v>
      </c>
      <c r="E75" s="6">
        <v>3164601</v>
      </c>
      <c r="F75" s="6">
        <v>-7532289.3289999999</v>
      </c>
      <c r="G75" s="6">
        <v>2582444.5099999998</v>
      </c>
      <c r="H75" s="6">
        <v>2845373.4819999998</v>
      </c>
      <c r="I75" s="6">
        <v>-2123994.3169999998</v>
      </c>
      <c r="J75" s="6">
        <f>+[1]N39c!I37</f>
        <v>6059930</v>
      </c>
      <c r="L75" s="6"/>
    </row>
    <row r="76" spans="1:12" ht="15" customHeight="1" x14ac:dyDescent="0.15">
      <c r="A76" s="4" t="s">
        <v>23</v>
      </c>
      <c r="B76" s="4" t="s">
        <v>24</v>
      </c>
      <c r="C76" s="5" t="s">
        <v>47</v>
      </c>
      <c r="D76" s="6">
        <v>730244.05798512301</v>
      </c>
      <c r="E76" s="6">
        <v>-209797</v>
      </c>
      <c r="F76" s="6">
        <v>246178.48699999999</v>
      </c>
      <c r="G76" s="6">
        <v>194201.00399999999</v>
      </c>
      <c r="H76" s="6">
        <v>-3000483.9330000002</v>
      </c>
      <c r="I76" s="6">
        <v>-823634.15899999999</v>
      </c>
      <c r="J76" s="6">
        <f>+[1]N39c!I38</f>
        <v>-731783</v>
      </c>
      <c r="L76" s="6"/>
    </row>
    <row r="77" spans="1:12" ht="15" customHeight="1" x14ac:dyDescent="0.15">
      <c r="A77" s="4" t="s">
        <v>23</v>
      </c>
      <c r="B77" s="4" t="s">
        <v>24</v>
      </c>
      <c r="C77" s="5" t="s">
        <v>48</v>
      </c>
      <c r="D77" s="6">
        <v>-57507.225026217202</v>
      </c>
      <c r="E77" s="6">
        <v>7360259</v>
      </c>
      <c r="F77" s="6">
        <v>-4020050.0619999999</v>
      </c>
      <c r="G77" s="6">
        <v>7631872.8820000002</v>
      </c>
      <c r="H77" s="6">
        <v>10131386.016000001</v>
      </c>
      <c r="I77" s="6">
        <v>19222325.602000002</v>
      </c>
      <c r="J77" s="6">
        <f>+[1]N39c!I40</f>
        <v>20060854</v>
      </c>
      <c r="L77" s="6"/>
    </row>
    <row r="78" spans="1:12" ht="15" customHeight="1" x14ac:dyDescent="0.15">
      <c r="A78" s="4" t="s">
        <v>23</v>
      </c>
      <c r="B78" s="4" t="s">
        <v>24</v>
      </c>
      <c r="C78" s="5" t="s">
        <v>49</v>
      </c>
      <c r="D78" s="6">
        <v>-19816134.788026199</v>
      </c>
      <c r="E78" s="6">
        <v>-12992975</v>
      </c>
      <c r="F78" s="6">
        <v>-18568022.030000001</v>
      </c>
      <c r="G78" s="6">
        <v>-3678360.3339999998</v>
      </c>
      <c r="H78" s="6">
        <v>-8732155.9710000008</v>
      </c>
      <c r="I78" s="6">
        <v>-2602452.6359999999</v>
      </c>
      <c r="J78" s="6">
        <f>+[1]N39c!I41</f>
        <v>202949</v>
      </c>
      <c r="L78" s="6"/>
    </row>
    <row r="79" spans="1:12" ht="15" customHeight="1" x14ac:dyDescent="0.15">
      <c r="A79" s="4" t="s">
        <v>23</v>
      </c>
      <c r="B79" s="4" t="s">
        <v>24</v>
      </c>
      <c r="C79" s="5" t="s">
        <v>50</v>
      </c>
      <c r="D79" s="6">
        <v>7228482.7944998797</v>
      </c>
      <c r="E79" s="6">
        <v>6471756</v>
      </c>
      <c r="F79" s="6">
        <v>9682468.7797999997</v>
      </c>
      <c r="G79" s="6">
        <v>8609740.2817599997</v>
      </c>
      <c r="H79" s="6">
        <v>24131901.809579998</v>
      </c>
      <c r="I79" s="6">
        <v>8734603.8520400003</v>
      </c>
      <c r="J79" s="6">
        <f>+[1]N39c!I42</f>
        <v>3671998</v>
      </c>
      <c r="L79" s="6"/>
    </row>
    <row r="80" spans="1:12" ht="15" customHeight="1" x14ac:dyDescent="0.15">
      <c r="A80" s="4" t="s">
        <v>23</v>
      </c>
      <c r="B80" s="4" t="s">
        <v>24</v>
      </c>
      <c r="C80" s="5" t="s">
        <v>51</v>
      </c>
      <c r="D80" s="6">
        <v>-12587651.9935263</v>
      </c>
      <c r="E80" s="6">
        <v>-6521219</v>
      </c>
      <c r="F80" s="6">
        <v>-8885553.2501999997</v>
      </c>
      <c r="G80" s="6">
        <v>4931379.9477599999</v>
      </c>
      <c r="H80" s="6">
        <v>15399745.838579999</v>
      </c>
      <c r="I80" s="6">
        <v>6132151.2160400003</v>
      </c>
      <c r="J80" s="6">
        <f>+[1]N39c!I43</f>
        <v>3874947</v>
      </c>
      <c r="L80" s="6"/>
    </row>
    <row r="81" spans="1:12" ht="15" customHeight="1" x14ac:dyDescent="0.15">
      <c r="A81" s="4" t="s">
        <v>23</v>
      </c>
      <c r="B81" s="4" t="s">
        <v>24</v>
      </c>
      <c r="C81" s="5" t="s">
        <v>52</v>
      </c>
      <c r="D81" s="6">
        <v>-32680.05</v>
      </c>
      <c r="E81" s="6">
        <v>520496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L81" s="11"/>
    </row>
    <row r="82" spans="1:12" ht="15" customHeight="1" x14ac:dyDescent="0.15">
      <c r="A82" s="7" t="s">
        <v>23</v>
      </c>
      <c r="B82" s="7" t="s">
        <v>24</v>
      </c>
      <c r="C82" s="8" t="s">
        <v>53</v>
      </c>
      <c r="D82" s="9">
        <v>-12620332.043526299</v>
      </c>
      <c r="E82" s="9">
        <v>-6000723</v>
      </c>
      <c r="F82" s="9">
        <v>-8885553.2501999997</v>
      </c>
      <c r="G82" s="9">
        <v>4931379.9477599999</v>
      </c>
      <c r="H82" s="9">
        <v>15399745.838579999</v>
      </c>
      <c r="I82" s="9">
        <v>6132151.2160400003</v>
      </c>
      <c r="J82" s="9">
        <f>+[1]N39c!I46</f>
        <v>3874947</v>
      </c>
      <c r="L82" s="9"/>
    </row>
    <row r="83" spans="1:12" ht="15" customHeight="1" x14ac:dyDescent="0.15">
      <c r="A83" s="4" t="s">
        <v>23</v>
      </c>
      <c r="B83" s="4" t="s">
        <v>24</v>
      </c>
      <c r="C83" s="5" t="s">
        <v>55</v>
      </c>
      <c r="D83" s="6">
        <v>2294321.1129999999</v>
      </c>
      <c r="E83" s="6">
        <v>1965040</v>
      </c>
      <c r="F83" s="6">
        <v>1682986.639</v>
      </c>
      <c r="G83" s="6">
        <v>1070803.3160000001</v>
      </c>
      <c r="H83" s="6">
        <v>1005210.221</v>
      </c>
      <c r="I83" s="6">
        <v>955602.58499999996</v>
      </c>
      <c r="J83" s="6">
        <f>+[1]N39c!I48</f>
        <v>914230</v>
      </c>
      <c r="L83" s="6"/>
    </row>
    <row r="84" spans="1:12" ht="15" customHeight="1" x14ac:dyDescent="0.15">
      <c r="A84" s="7" t="s">
        <v>23</v>
      </c>
      <c r="B84" s="7" t="s">
        <v>24</v>
      </c>
      <c r="C84" s="8" t="s">
        <v>56</v>
      </c>
      <c r="D84" s="9">
        <v>-17464306.449999999</v>
      </c>
      <c r="E84" s="9">
        <v>-18388194</v>
      </c>
      <c r="F84" s="9">
        <v>-12864985.329</v>
      </c>
      <c r="G84" s="9">
        <v>-10239429.9</v>
      </c>
      <c r="H84" s="9">
        <v>-17858331.765999999</v>
      </c>
      <c r="I84" s="9">
        <v>-20869175.653000001</v>
      </c>
      <c r="J84" s="9">
        <f>+[1]N39c!I50</f>
        <v>-18943675</v>
      </c>
      <c r="L84" s="9"/>
    </row>
    <row r="85" spans="1:12" ht="15" customHeight="1" x14ac:dyDescent="0.15">
      <c r="A85" s="4"/>
      <c r="B85" s="4"/>
      <c r="C85" s="5"/>
      <c r="D85" s="12" t="s">
        <v>54</v>
      </c>
      <c r="E85" s="12"/>
      <c r="F85" s="12"/>
      <c r="G85" s="12"/>
      <c r="H85" s="12"/>
      <c r="I85" s="12"/>
      <c r="J85" s="12"/>
    </row>
    <row r="86" spans="1:12" ht="15" customHeight="1" x14ac:dyDescent="0.15">
      <c r="A86" s="7"/>
      <c r="B86" s="7"/>
      <c r="C86" s="8" t="s">
        <v>278</v>
      </c>
      <c r="D86" s="16" t="s">
        <v>54</v>
      </c>
      <c r="E86" s="16"/>
      <c r="F86" s="16"/>
      <c r="G86" s="16"/>
      <c r="H86" s="16"/>
      <c r="I86" s="16"/>
      <c r="J86" s="16"/>
    </row>
    <row r="87" spans="1:12" ht="15" customHeight="1" x14ac:dyDescent="0.15">
      <c r="A87" s="4" t="s">
        <v>23</v>
      </c>
      <c r="B87" s="4" t="s">
        <v>24</v>
      </c>
      <c r="C87" s="5" t="s">
        <v>25</v>
      </c>
      <c r="D87" s="6">
        <v>817775508.78699994</v>
      </c>
      <c r="E87" s="6">
        <v>786954453</v>
      </c>
      <c r="F87" s="6">
        <v>748070649.76600003</v>
      </c>
      <c r="G87" s="6">
        <v>1289514029.099</v>
      </c>
      <c r="H87" s="6">
        <v>1087773986.9979999</v>
      </c>
      <c r="I87" s="6">
        <v>944127320.83599997</v>
      </c>
      <c r="J87" s="6">
        <f>+[1]N39c!M8</f>
        <v>990309251</v>
      </c>
    </row>
    <row r="88" spans="1:12" ht="15" customHeight="1" x14ac:dyDescent="0.15">
      <c r="A88" s="4" t="s">
        <v>23</v>
      </c>
      <c r="B88" s="4" t="s">
        <v>24</v>
      </c>
      <c r="C88" s="5" t="s">
        <v>26</v>
      </c>
      <c r="D88" s="6">
        <v>312472776.38200003</v>
      </c>
      <c r="E88" s="6">
        <v>323090097</v>
      </c>
      <c r="F88" s="6">
        <v>249317618.845</v>
      </c>
      <c r="G88" s="6">
        <v>221242214.23300001</v>
      </c>
      <c r="H88" s="6">
        <v>307446423.12099999</v>
      </c>
      <c r="I88" s="6">
        <v>334460126.68599999</v>
      </c>
      <c r="J88" s="6">
        <f>+[1]N39c!M9</f>
        <v>341241579</v>
      </c>
    </row>
    <row r="89" spans="1:12" ht="15" customHeight="1" x14ac:dyDescent="0.15">
      <c r="A89" s="4" t="s">
        <v>23</v>
      </c>
      <c r="B89" s="4" t="s">
        <v>24</v>
      </c>
      <c r="C89" s="5" t="s">
        <v>27</v>
      </c>
      <c r="D89" s="6">
        <v>7417341.7960000001</v>
      </c>
      <c r="E89" s="6">
        <v>4288231</v>
      </c>
      <c r="F89" s="6">
        <v>381299.70600000001</v>
      </c>
      <c r="G89" s="6">
        <v>392025.103</v>
      </c>
      <c r="H89" s="6">
        <v>376972.69500000001</v>
      </c>
      <c r="I89" s="6">
        <v>146349.95699999999</v>
      </c>
      <c r="J89" s="6">
        <f>+[1]N39c!M10</f>
        <v>139835</v>
      </c>
    </row>
    <row r="90" spans="1:12" ht="15" customHeight="1" x14ac:dyDescent="0.15">
      <c r="A90" s="4" t="s">
        <v>23</v>
      </c>
      <c r="B90" s="4" t="s">
        <v>24</v>
      </c>
      <c r="C90" s="5" t="s">
        <v>28</v>
      </c>
      <c r="D90" s="6">
        <v>1137665626.9649999</v>
      </c>
      <c r="E90" s="6">
        <v>1114332781</v>
      </c>
      <c r="F90" s="6">
        <v>997769568.31700003</v>
      </c>
      <c r="G90" s="6">
        <v>1511148268.4349999</v>
      </c>
      <c r="H90" s="6">
        <v>1395597382.8139999</v>
      </c>
      <c r="I90" s="6">
        <v>1278733797.4790001</v>
      </c>
      <c r="J90" s="6">
        <f>+[1]N39c!M12</f>
        <v>1331690665</v>
      </c>
    </row>
    <row r="91" spans="1:12" ht="15" customHeight="1" x14ac:dyDescent="0.15">
      <c r="A91" s="4" t="s">
        <v>23</v>
      </c>
      <c r="B91" s="4" t="s">
        <v>24</v>
      </c>
      <c r="C91" s="5" t="s">
        <v>29</v>
      </c>
      <c r="D91" s="6">
        <v>-602406141.52699995</v>
      </c>
      <c r="E91" s="6">
        <v>-590447175</v>
      </c>
      <c r="F91" s="6">
        <v>-581216024.68200004</v>
      </c>
      <c r="G91" s="6">
        <v>-935433357.03799999</v>
      </c>
      <c r="H91" s="6">
        <v>-807769655.06900001</v>
      </c>
      <c r="I91" s="6">
        <v>-701646116.37</v>
      </c>
      <c r="J91" s="6">
        <f>+[1]N39c!M14</f>
        <v>-708088535</v>
      </c>
    </row>
    <row r="92" spans="1:12" ht="15" customHeight="1" x14ac:dyDescent="0.15">
      <c r="A92" s="4" t="s">
        <v>23</v>
      </c>
      <c r="B92" s="4" t="s">
        <v>24</v>
      </c>
      <c r="C92" s="5" t="s">
        <v>30</v>
      </c>
      <c r="D92" s="6">
        <v>-117692489.735</v>
      </c>
      <c r="E92" s="6">
        <v>-148569172</v>
      </c>
      <c r="F92" s="6">
        <v>-110417700.73800001</v>
      </c>
      <c r="G92" s="6">
        <v>-47008382.225000001</v>
      </c>
      <c r="H92" s="6">
        <v>-183546140.98100001</v>
      </c>
      <c r="I92" s="6">
        <v>-230966521.93399999</v>
      </c>
      <c r="J92" s="6">
        <f>+[1]N39c!M15</f>
        <v>-172408550</v>
      </c>
    </row>
    <row r="93" spans="1:12" ht="15" customHeight="1" x14ac:dyDescent="0.15">
      <c r="A93" s="4" t="s">
        <v>23</v>
      </c>
      <c r="B93" s="4" t="s">
        <v>24</v>
      </c>
      <c r="C93" s="10" t="s">
        <v>31</v>
      </c>
      <c r="D93" s="6">
        <v>-28849980.469000001</v>
      </c>
      <c r="E93" s="6">
        <v>-30282765</v>
      </c>
      <c r="F93" s="6">
        <v>-24007998.956999999</v>
      </c>
      <c r="G93" s="6">
        <v>-16305867.014</v>
      </c>
      <c r="H93" s="6">
        <v>-57659525.997000001</v>
      </c>
      <c r="I93" s="6">
        <v>-76453860.239999995</v>
      </c>
      <c r="J93" s="6">
        <f>+[1]N39c!M16</f>
        <v>-54091793</v>
      </c>
    </row>
    <row r="94" spans="1:12" ht="15" customHeight="1" x14ac:dyDescent="0.15">
      <c r="A94" s="4" t="s">
        <v>23</v>
      </c>
      <c r="B94" s="4" t="s">
        <v>24</v>
      </c>
      <c r="C94" s="10" t="s">
        <v>32</v>
      </c>
      <c r="D94" s="6">
        <v>-76762712.901999995</v>
      </c>
      <c r="E94" s="6">
        <v>-101131426</v>
      </c>
      <c r="F94" s="6">
        <v>-68157523.557999998</v>
      </c>
      <c r="G94" s="6">
        <v>-10058792.161</v>
      </c>
      <c r="H94" s="6">
        <v>-100871567.513</v>
      </c>
      <c r="I94" s="6">
        <v>-125072076.141</v>
      </c>
      <c r="J94" s="6">
        <f>+[1]N39c!M17</f>
        <v>-90343641</v>
      </c>
    </row>
    <row r="95" spans="1:12" ht="15" customHeight="1" x14ac:dyDescent="0.15">
      <c r="A95" s="4" t="s">
        <v>23</v>
      </c>
      <c r="B95" s="4" t="s">
        <v>24</v>
      </c>
      <c r="C95" s="10" t="s">
        <v>33</v>
      </c>
      <c r="D95" s="6">
        <v>-12079796.364</v>
      </c>
      <c r="E95" s="6">
        <v>-17154981</v>
      </c>
      <c r="F95" s="6">
        <v>-18252178.223000001</v>
      </c>
      <c r="G95" s="6">
        <v>-20643723.050000001</v>
      </c>
      <c r="H95" s="6">
        <v>-25015047.471000001</v>
      </c>
      <c r="I95" s="6">
        <v>-29440585.552999999</v>
      </c>
      <c r="J95" s="6">
        <f>+[1]N39c!M18</f>
        <v>-27973116</v>
      </c>
    </row>
    <row r="96" spans="1:12" ht="15" customHeight="1" x14ac:dyDescent="0.15">
      <c r="A96" s="4" t="s">
        <v>23</v>
      </c>
      <c r="B96" s="4" t="s">
        <v>24</v>
      </c>
      <c r="C96" s="5" t="s">
        <v>35</v>
      </c>
      <c r="D96" s="6">
        <v>-720098631.26199996</v>
      </c>
      <c r="E96" s="6">
        <v>-739016347</v>
      </c>
      <c r="F96" s="6">
        <v>-691633725.41999996</v>
      </c>
      <c r="G96" s="6">
        <v>-982441739.26300001</v>
      </c>
      <c r="H96" s="6">
        <v>-991315796.04999995</v>
      </c>
      <c r="I96" s="6">
        <v>-932612638.30400002</v>
      </c>
      <c r="J96" s="6">
        <f>+[1]N39c!M21</f>
        <v>-880497085</v>
      </c>
    </row>
    <row r="97" spans="1:10" ht="15" customHeight="1" x14ac:dyDescent="0.15">
      <c r="A97" s="4" t="s">
        <v>23</v>
      </c>
      <c r="B97" s="4" t="s">
        <v>24</v>
      </c>
      <c r="C97" s="5" t="s">
        <v>36</v>
      </c>
      <c r="D97" s="6">
        <v>215369367.25999999</v>
      </c>
      <c r="E97" s="6">
        <v>196507278</v>
      </c>
      <c r="F97" s="6">
        <v>166854625.08399999</v>
      </c>
      <c r="G97" s="6">
        <v>354080672.06099999</v>
      </c>
      <c r="H97" s="6">
        <v>280004331.92900002</v>
      </c>
      <c r="I97" s="6">
        <v>242481204.46599999</v>
      </c>
      <c r="J97" s="6">
        <f>+[1]N39c!M23</f>
        <v>282220716</v>
      </c>
    </row>
    <row r="98" spans="1:10" ht="15" customHeight="1" x14ac:dyDescent="0.15">
      <c r="A98" s="4" t="s">
        <v>23</v>
      </c>
      <c r="B98" s="4" t="s">
        <v>24</v>
      </c>
      <c r="C98" s="5" t="s">
        <v>37</v>
      </c>
      <c r="D98" s="6">
        <v>194780286.64700001</v>
      </c>
      <c r="E98" s="6">
        <v>174520925</v>
      </c>
      <c r="F98" s="6">
        <v>138899918.10699999</v>
      </c>
      <c r="G98" s="6">
        <v>174233832.00799999</v>
      </c>
      <c r="H98" s="6">
        <v>123900282.14</v>
      </c>
      <c r="I98" s="6">
        <v>103493604.752</v>
      </c>
      <c r="J98" s="6">
        <f>+[1]N39c!M24</f>
        <v>168833029</v>
      </c>
    </row>
    <row r="99" spans="1:10" ht="15" customHeight="1" x14ac:dyDescent="0.15">
      <c r="A99" s="4" t="s">
        <v>23</v>
      </c>
      <c r="B99" s="4" t="s">
        <v>24</v>
      </c>
      <c r="C99" s="5" t="s">
        <v>38</v>
      </c>
      <c r="D99" s="6">
        <v>7417341.7960000001</v>
      </c>
      <c r="E99" s="6">
        <v>4288231</v>
      </c>
      <c r="F99" s="6">
        <v>381299.70600000001</v>
      </c>
      <c r="G99" s="6">
        <v>392025.103</v>
      </c>
      <c r="H99" s="6">
        <v>376972.69500000001</v>
      </c>
      <c r="I99" s="6">
        <v>146349.95699999999</v>
      </c>
      <c r="J99" s="6">
        <f>+[1]N39c!M25</f>
        <v>139835</v>
      </c>
    </row>
    <row r="100" spans="1:10" ht="15" customHeight="1" x14ac:dyDescent="0.15">
      <c r="A100" s="4" t="s">
        <v>23</v>
      </c>
      <c r="B100" s="4" t="s">
        <v>24</v>
      </c>
      <c r="C100" s="5" t="s">
        <v>39</v>
      </c>
      <c r="D100" s="6">
        <v>417566995.70300001</v>
      </c>
      <c r="E100" s="6">
        <v>375316434</v>
      </c>
      <c r="F100" s="6">
        <v>306135842.89700001</v>
      </c>
      <c r="G100" s="6">
        <v>528706529.17199999</v>
      </c>
      <c r="H100" s="6">
        <v>404281586.764</v>
      </c>
      <c r="I100" s="6">
        <v>346121159.17500001</v>
      </c>
      <c r="J100" s="6">
        <f>+[1]N39c!M27</f>
        <v>451193580</v>
      </c>
    </row>
    <row r="101" spans="1:10" ht="15" customHeight="1" x14ac:dyDescent="0.15">
      <c r="A101" s="4" t="s">
        <v>23</v>
      </c>
      <c r="B101" s="4" t="s">
        <v>24</v>
      </c>
      <c r="C101" s="5" t="s">
        <v>40</v>
      </c>
      <c r="D101" s="6">
        <v>-379971789.58899999</v>
      </c>
      <c r="E101" s="6">
        <v>-380908030</v>
      </c>
      <c r="F101" s="6">
        <v>-329952572.713</v>
      </c>
      <c r="G101" s="6">
        <v>-392340022.26700002</v>
      </c>
      <c r="H101" s="6">
        <v>-410161222.08899999</v>
      </c>
      <c r="I101" s="6">
        <v>-435654398.99299997</v>
      </c>
      <c r="J101" s="6">
        <f>+[1]N39c!M29</f>
        <v>-432790983</v>
      </c>
    </row>
    <row r="102" spans="1:10" ht="15" customHeight="1" x14ac:dyDescent="0.15">
      <c r="A102" s="7" t="s">
        <v>23</v>
      </c>
      <c r="B102" s="7" t="s">
        <v>24</v>
      </c>
      <c r="C102" s="8" t="s">
        <v>41</v>
      </c>
      <c r="D102" s="9">
        <v>37595206.114</v>
      </c>
      <c r="E102" s="9">
        <v>-5591595.9999999898</v>
      </c>
      <c r="F102" s="9">
        <v>-23816729.816</v>
      </c>
      <c r="G102" s="9">
        <v>136366506.905</v>
      </c>
      <c r="H102" s="9">
        <v>-5879635.3249999397</v>
      </c>
      <c r="I102" s="9">
        <v>-89533239.818000004</v>
      </c>
      <c r="J102" s="9">
        <f>+[1]N39c!M31</f>
        <v>18402597</v>
      </c>
    </row>
    <row r="103" spans="1:10" ht="15" customHeight="1" x14ac:dyDescent="0.15">
      <c r="A103" s="4" t="s">
        <v>23</v>
      </c>
      <c r="B103" s="4" t="s">
        <v>24</v>
      </c>
      <c r="C103" s="5" t="s">
        <v>42</v>
      </c>
      <c r="D103" s="6">
        <v>5001375.9620000003</v>
      </c>
      <c r="E103" s="6">
        <v>69801811</v>
      </c>
      <c r="F103" s="6">
        <v>3120298.628</v>
      </c>
      <c r="G103" s="6">
        <v>6706360.96</v>
      </c>
      <c r="H103" s="6">
        <v>11233808.338</v>
      </c>
      <c r="I103" s="6">
        <v>4666469.8859999999</v>
      </c>
      <c r="J103" s="6">
        <f>+[1]N39c!M33</f>
        <v>-1190590</v>
      </c>
    </row>
    <row r="104" spans="1:10" ht="15" customHeight="1" x14ac:dyDescent="0.15">
      <c r="A104" s="4" t="s">
        <v>23</v>
      </c>
      <c r="B104" s="4" t="s">
        <v>24</v>
      </c>
      <c r="C104" s="5" t="s">
        <v>43</v>
      </c>
      <c r="D104" s="6">
        <v>6371596.2810000004</v>
      </c>
      <c r="E104" s="6">
        <v>8143826</v>
      </c>
      <c r="F104" s="6">
        <v>10817295.370999999</v>
      </c>
      <c r="G104" s="6">
        <v>9124061.1129999999</v>
      </c>
      <c r="H104" s="6">
        <v>17154262.484000001</v>
      </c>
      <c r="I104" s="6">
        <v>28620264.844999999</v>
      </c>
      <c r="J104" s="6">
        <f>+[1]N39c!M34</f>
        <v>19686580</v>
      </c>
    </row>
    <row r="105" spans="1:10" ht="15" customHeight="1" x14ac:dyDescent="0.15">
      <c r="A105" s="4" t="s">
        <v>23</v>
      </c>
      <c r="B105" s="4" t="s">
        <v>24</v>
      </c>
      <c r="C105" s="5" t="s">
        <v>44</v>
      </c>
      <c r="D105" s="6">
        <v>-5703162.0800000001</v>
      </c>
      <c r="E105" s="6">
        <v>-14329631</v>
      </c>
      <c r="F105" s="6">
        <v>-14886989.659</v>
      </c>
      <c r="G105" s="6">
        <v>-13253369.403999999</v>
      </c>
      <c r="H105" s="6">
        <v>-15192717.181</v>
      </c>
      <c r="I105" s="6">
        <v>-17064421.436000001</v>
      </c>
      <c r="J105" s="6">
        <f>+[1]N39c!M35</f>
        <v>-17209849</v>
      </c>
    </row>
    <row r="106" spans="1:10" ht="15" customHeight="1" x14ac:dyDescent="0.15">
      <c r="A106" s="4" t="s">
        <v>23</v>
      </c>
      <c r="B106" s="4" t="s">
        <v>24</v>
      </c>
      <c r="C106" s="5" t="s">
        <v>45</v>
      </c>
      <c r="D106" s="6">
        <v>27754159.609000001</v>
      </c>
      <c r="E106" s="6">
        <v>28312565</v>
      </c>
      <c r="F106" s="6">
        <v>-17284965.34</v>
      </c>
      <c r="G106" s="6">
        <v>6989352.5700000003</v>
      </c>
      <c r="H106" s="6">
        <v>22601638.691</v>
      </c>
      <c r="I106" s="6">
        <v>20078642</v>
      </c>
      <c r="J106" s="6">
        <f>+[1]N39c!M36</f>
        <v>22636701</v>
      </c>
    </row>
    <row r="107" spans="1:10" ht="15" customHeight="1" x14ac:dyDescent="0.15">
      <c r="A107" s="4" t="s">
        <v>23</v>
      </c>
      <c r="B107" s="4" t="s">
        <v>24</v>
      </c>
      <c r="C107" s="5" t="s">
        <v>46</v>
      </c>
      <c r="D107" s="6">
        <v>-399968.86300000001</v>
      </c>
      <c r="E107" s="6">
        <v>3673798</v>
      </c>
      <c r="F107" s="6">
        <v>-6999457.4639999997</v>
      </c>
      <c r="G107" s="6">
        <v>3244530.2760000001</v>
      </c>
      <c r="H107" s="6">
        <v>-2184409.358</v>
      </c>
      <c r="I107" s="6">
        <v>-3349557.2749999999</v>
      </c>
      <c r="J107" s="6">
        <f>+[1]N39c!M37</f>
        <v>3827356</v>
      </c>
    </row>
    <row r="108" spans="1:10" ht="15" customHeight="1" x14ac:dyDescent="0.15">
      <c r="A108" s="4" t="s">
        <v>23</v>
      </c>
      <c r="B108" s="4" t="s">
        <v>24</v>
      </c>
      <c r="C108" s="5" t="s">
        <v>47</v>
      </c>
      <c r="D108" s="6">
        <v>528140.55099999998</v>
      </c>
      <c r="E108" s="6">
        <v>589232</v>
      </c>
      <c r="F108" s="6">
        <v>1038131.469</v>
      </c>
      <c r="G108" s="6">
        <v>301979.22499999998</v>
      </c>
      <c r="H108" s="6">
        <v>-3965673.7779999999</v>
      </c>
      <c r="I108" s="6">
        <v>-1314889.1200000001</v>
      </c>
      <c r="J108" s="6">
        <f>+[1]N39c!M38</f>
        <v>-1005259</v>
      </c>
    </row>
    <row r="109" spans="1:10" ht="15" customHeight="1" x14ac:dyDescent="0.15">
      <c r="A109" s="4" t="s">
        <v>23</v>
      </c>
      <c r="B109" s="4" t="s">
        <v>24</v>
      </c>
      <c r="C109" s="5" t="s">
        <v>48</v>
      </c>
      <c r="D109" s="6">
        <v>33552141.460000001</v>
      </c>
      <c r="E109" s="6">
        <v>96191601</v>
      </c>
      <c r="F109" s="6">
        <v>-24195686.995000001</v>
      </c>
      <c r="G109" s="6">
        <v>13112914.74</v>
      </c>
      <c r="H109" s="6">
        <v>29646909.195999999</v>
      </c>
      <c r="I109" s="6">
        <v>31636508.899999999</v>
      </c>
      <c r="J109" s="6">
        <f>+[1]N39c!M40</f>
        <v>26744939</v>
      </c>
    </row>
    <row r="110" spans="1:10" ht="15" customHeight="1" x14ac:dyDescent="0.15">
      <c r="A110" s="4" t="s">
        <v>23</v>
      </c>
      <c r="B110" s="4" t="s">
        <v>24</v>
      </c>
      <c r="C110" s="5" t="s">
        <v>49</v>
      </c>
      <c r="D110" s="6">
        <v>71147347.574000001</v>
      </c>
      <c r="E110" s="6">
        <v>90600005</v>
      </c>
      <c r="F110" s="6">
        <v>-48012416.810999997</v>
      </c>
      <c r="G110" s="6">
        <v>149479421.64500001</v>
      </c>
      <c r="H110" s="6">
        <v>23767273.870999999</v>
      </c>
      <c r="I110" s="6">
        <v>-57896730.917999998</v>
      </c>
      <c r="J110" s="6">
        <f>+[1]N39c!M41</f>
        <v>45147536</v>
      </c>
    </row>
    <row r="111" spans="1:10" ht="15" customHeight="1" x14ac:dyDescent="0.15">
      <c r="A111" s="4" t="s">
        <v>23</v>
      </c>
      <c r="B111" s="4" t="s">
        <v>24</v>
      </c>
      <c r="C111" s="5" t="s">
        <v>50</v>
      </c>
      <c r="D111" s="6">
        <v>-7852077.8210000005</v>
      </c>
      <c r="E111" s="6">
        <v>-15455023</v>
      </c>
      <c r="F111" s="6">
        <v>-7614342.4119999995</v>
      </c>
      <c r="G111" s="6">
        <v>-24881962.717999998</v>
      </c>
      <c r="H111" s="6">
        <v>34624504.571999997</v>
      </c>
      <c r="I111" s="6">
        <v>33843805.208870001</v>
      </c>
      <c r="J111" s="6">
        <f>+[1]N39c!M42</f>
        <v>2679846</v>
      </c>
    </row>
    <row r="112" spans="1:10" ht="15" customHeight="1" x14ac:dyDescent="0.15">
      <c r="A112" s="4" t="s">
        <v>23</v>
      </c>
      <c r="B112" s="4" t="s">
        <v>24</v>
      </c>
      <c r="C112" s="5" t="s">
        <v>51</v>
      </c>
      <c r="D112" s="6">
        <v>63295269.752999999</v>
      </c>
      <c r="E112" s="6">
        <v>75144982</v>
      </c>
      <c r="F112" s="6">
        <v>-55626759.222999997</v>
      </c>
      <c r="G112" s="6">
        <v>124597458.927</v>
      </c>
      <c r="H112" s="6">
        <v>58391778.443000004</v>
      </c>
      <c r="I112" s="6">
        <v>-24052925.70913</v>
      </c>
      <c r="J112" s="6">
        <f>+[1]N39c!M43</f>
        <v>47827382</v>
      </c>
    </row>
    <row r="113" spans="1:10" ht="15" customHeight="1" x14ac:dyDescent="0.15">
      <c r="A113" s="4" t="s">
        <v>23</v>
      </c>
      <c r="B113" s="4" t="s">
        <v>24</v>
      </c>
      <c r="C113" s="5" t="s">
        <v>52</v>
      </c>
      <c r="D113" s="6">
        <v>-32680.05</v>
      </c>
      <c r="E113" s="6">
        <v>520496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</row>
    <row r="114" spans="1:10" ht="15" customHeight="1" x14ac:dyDescent="0.15">
      <c r="A114" s="7" t="s">
        <v>23</v>
      </c>
      <c r="B114" s="7" t="s">
        <v>24</v>
      </c>
      <c r="C114" s="8" t="s">
        <v>53</v>
      </c>
      <c r="D114" s="9">
        <v>63262589.703000002</v>
      </c>
      <c r="E114" s="9">
        <v>75665478</v>
      </c>
      <c r="F114" s="9">
        <v>-55626759.222999997</v>
      </c>
      <c r="G114" s="9">
        <v>124597458.927</v>
      </c>
      <c r="H114" s="9">
        <v>58391778.443000004</v>
      </c>
      <c r="I114" s="9">
        <v>-24052925.70913</v>
      </c>
      <c r="J114" s="9">
        <f>+[1]N39c!M46</f>
        <v>47827382</v>
      </c>
    </row>
    <row r="115" spans="1:10" ht="15" customHeight="1" x14ac:dyDescent="0.15">
      <c r="A115" s="4" t="s">
        <v>23</v>
      </c>
      <c r="B115" s="4" t="s">
        <v>24</v>
      </c>
      <c r="C115" s="5" t="s">
        <v>55</v>
      </c>
      <c r="D115" s="6">
        <v>24138040.633000001</v>
      </c>
      <c r="E115" s="6">
        <v>43884841</v>
      </c>
      <c r="F115" s="6">
        <v>42764176.158</v>
      </c>
      <c r="G115" s="6">
        <v>44080826.333999999</v>
      </c>
      <c r="H115" s="6">
        <v>47674997.317000002</v>
      </c>
      <c r="I115" s="6">
        <v>53187924.005999997</v>
      </c>
      <c r="J115" s="6">
        <f>+[1]N39c!M48</f>
        <v>57816025</v>
      </c>
    </row>
    <row r="116" spans="1:10" ht="15" customHeight="1" x14ac:dyDescent="0.15">
      <c r="A116" s="7" t="s">
        <v>23</v>
      </c>
      <c r="B116" s="7" t="s">
        <v>24</v>
      </c>
      <c r="C116" s="8" t="s">
        <v>56</v>
      </c>
      <c r="D116" s="9">
        <v>61733246.746999897</v>
      </c>
      <c r="E116" s="9">
        <v>38293245</v>
      </c>
      <c r="F116" s="9">
        <v>18947446.342</v>
      </c>
      <c r="G116" s="9">
        <v>180447333.23899999</v>
      </c>
      <c r="H116" s="9">
        <v>41795361.991999999</v>
      </c>
      <c r="I116" s="9">
        <v>-36345314.811999999</v>
      </c>
      <c r="J116" s="9">
        <f>+[1]N39c!M50</f>
        <v>76218622</v>
      </c>
    </row>
    <row r="117" spans="1:10" ht="15" customHeight="1" x14ac:dyDescent="0.15">
      <c r="A117" s="4"/>
      <c r="B117" s="4"/>
      <c r="C117" s="5"/>
      <c r="D117" s="12" t="s">
        <v>54</v>
      </c>
      <c r="E117" s="12"/>
      <c r="F117" s="12"/>
      <c r="G117" s="12"/>
      <c r="H117" s="12"/>
      <c r="I117" s="12"/>
      <c r="J117" s="12"/>
    </row>
    <row r="118" spans="1:10" ht="15" customHeight="1" x14ac:dyDescent="0.15">
      <c r="A118" s="18"/>
      <c r="B118" s="18"/>
      <c r="C118" s="19" t="s">
        <v>239</v>
      </c>
      <c r="D118" s="20" t="s">
        <v>54</v>
      </c>
      <c r="E118" s="20"/>
      <c r="F118" s="20"/>
      <c r="G118" s="20"/>
      <c r="H118" s="20"/>
      <c r="I118" s="20"/>
      <c r="J118" s="20"/>
    </row>
    <row r="119" spans="1:10" ht="15" customHeight="1" x14ac:dyDescent="0.15">
      <c r="A119" s="7"/>
      <c r="B119" s="7"/>
      <c r="C119" s="8" t="s">
        <v>270</v>
      </c>
      <c r="D119" s="16" t="s">
        <v>54</v>
      </c>
      <c r="E119" s="16"/>
      <c r="F119" s="16"/>
      <c r="G119" s="16"/>
      <c r="H119" s="16"/>
      <c r="I119" s="16"/>
      <c r="J119" s="16"/>
    </row>
    <row r="120" spans="1:10" ht="15" customHeight="1" x14ac:dyDescent="0.15">
      <c r="A120" s="4" t="s">
        <v>23</v>
      </c>
      <c r="B120" s="4" t="s">
        <v>24</v>
      </c>
      <c r="C120" s="5" t="s">
        <v>271</v>
      </c>
      <c r="D120" s="6">
        <v>409583499.83445901</v>
      </c>
      <c r="E120" s="6">
        <v>437849898</v>
      </c>
      <c r="F120" s="6">
        <v>348370803</v>
      </c>
      <c r="G120" s="6">
        <v>455228551</v>
      </c>
      <c r="H120" s="6">
        <v>523444054</v>
      </c>
      <c r="I120" s="6">
        <v>466222446</v>
      </c>
      <c r="J120" s="6">
        <v>555747896</v>
      </c>
    </row>
    <row r="121" spans="1:10" ht="15" customHeight="1" x14ac:dyDescent="0.15">
      <c r="A121" s="4" t="s">
        <v>23</v>
      </c>
      <c r="B121" s="4" t="s">
        <v>24</v>
      </c>
      <c r="C121" s="5" t="s">
        <v>272</v>
      </c>
      <c r="D121" s="6">
        <v>-294702454.94847</v>
      </c>
      <c r="E121" s="6">
        <v>-315460750</v>
      </c>
      <c r="F121" s="6">
        <v>-268289749</v>
      </c>
      <c r="G121" s="6">
        <v>-347299562</v>
      </c>
      <c r="H121" s="6">
        <v>-391512943</v>
      </c>
      <c r="I121" s="6">
        <v>-359633623</v>
      </c>
      <c r="J121" s="6">
        <v>-415065907</v>
      </c>
    </row>
    <row r="122" spans="1:10" ht="15" customHeight="1" x14ac:dyDescent="0.15">
      <c r="A122" s="4" t="s">
        <v>23</v>
      </c>
      <c r="B122" s="4" t="s">
        <v>24</v>
      </c>
      <c r="C122" s="5" t="s">
        <v>273</v>
      </c>
      <c r="D122" s="6">
        <v>114881044.88598999</v>
      </c>
      <c r="E122" s="6">
        <v>122389148</v>
      </c>
      <c r="F122" s="6">
        <v>80081054</v>
      </c>
      <c r="G122" s="6">
        <v>107928989</v>
      </c>
      <c r="H122" s="6">
        <v>131931111</v>
      </c>
      <c r="I122" s="6">
        <v>106588823</v>
      </c>
      <c r="J122" s="6">
        <v>140681989</v>
      </c>
    </row>
    <row r="123" spans="1:10" ht="15" customHeight="1" x14ac:dyDescent="0.15">
      <c r="A123" s="4" t="s">
        <v>23</v>
      </c>
      <c r="B123" s="4" t="s">
        <v>24</v>
      </c>
      <c r="C123" s="5" t="s">
        <v>40</v>
      </c>
      <c r="D123" s="6">
        <v>-108735800.31561799</v>
      </c>
      <c r="E123" s="6">
        <v>-111657315</v>
      </c>
      <c r="F123" s="6">
        <v>-105846202</v>
      </c>
      <c r="G123" s="6">
        <v>-99687624</v>
      </c>
      <c r="H123" s="6">
        <v>-120178082</v>
      </c>
      <c r="I123" s="6">
        <v>-118600154</v>
      </c>
      <c r="J123" s="6">
        <v>-123246321</v>
      </c>
    </row>
    <row r="124" spans="1:10" ht="15" customHeight="1" x14ac:dyDescent="0.15">
      <c r="A124" s="7" t="s">
        <v>23</v>
      </c>
      <c r="B124" s="7" t="s">
        <v>24</v>
      </c>
      <c r="C124" s="8" t="s">
        <v>41</v>
      </c>
      <c r="D124" s="9">
        <v>6145244.57037229</v>
      </c>
      <c r="E124" s="9">
        <v>10731833</v>
      </c>
      <c r="F124" s="9">
        <v>-25765148</v>
      </c>
      <c r="G124" s="9">
        <v>8241365</v>
      </c>
      <c r="H124" s="9">
        <v>11753029</v>
      </c>
      <c r="I124" s="9">
        <v>-12011331</v>
      </c>
      <c r="J124" s="9">
        <v>17435668</v>
      </c>
    </row>
    <row r="125" spans="1:10" ht="15" customHeight="1" x14ac:dyDescent="0.15">
      <c r="A125" s="4" t="s">
        <v>23</v>
      </c>
      <c r="B125" s="4" t="s">
        <v>24</v>
      </c>
      <c r="C125" s="5" t="s">
        <v>42</v>
      </c>
      <c r="D125" s="6">
        <v>-775565.40918910003</v>
      </c>
      <c r="E125" s="6">
        <v>-1152929</v>
      </c>
      <c r="F125" s="6">
        <v>-495938</v>
      </c>
      <c r="G125" s="6">
        <v>-396715</v>
      </c>
      <c r="H125" s="6">
        <v>-861452</v>
      </c>
      <c r="I125" s="6">
        <v>-744102</v>
      </c>
      <c r="J125" s="6">
        <v>372800</v>
      </c>
    </row>
    <row r="126" spans="1:10" ht="15" customHeight="1" x14ac:dyDescent="0.15">
      <c r="A126" s="4" t="s">
        <v>23</v>
      </c>
      <c r="B126" s="4" t="s">
        <v>24</v>
      </c>
      <c r="C126" s="5" t="s">
        <v>43</v>
      </c>
      <c r="D126" s="6">
        <v>472038.6801995</v>
      </c>
      <c r="E126" s="6">
        <v>497054</v>
      </c>
      <c r="F126" s="6">
        <v>217224</v>
      </c>
      <c r="G126" s="6">
        <v>252492</v>
      </c>
      <c r="H126" s="6">
        <v>1138998</v>
      </c>
      <c r="I126" s="6">
        <v>3636213</v>
      </c>
      <c r="J126" s="6">
        <v>3063141</v>
      </c>
    </row>
    <row r="127" spans="1:10" ht="15" customHeight="1" x14ac:dyDescent="0.15">
      <c r="A127" s="4" t="s">
        <v>23</v>
      </c>
      <c r="B127" s="4" t="s">
        <v>24</v>
      </c>
      <c r="C127" s="5" t="s">
        <v>44</v>
      </c>
      <c r="D127" s="6">
        <v>-3326799.4926927001</v>
      </c>
      <c r="E127" s="6">
        <v>-9440499</v>
      </c>
      <c r="F127" s="6">
        <v>-12014275</v>
      </c>
      <c r="G127" s="6">
        <v>-12075015</v>
      </c>
      <c r="H127" s="6">
        <v>-9622394</v>
      </c>
      <c r="I127" s="6">
        <v>-10927222</v>
      </c>
      <c r="J127" s="6">
        <v>-11790352</v>
      </c>
    </row>
    <row r="128" spans="1:10" ht="15" customHeight="1" x14ac:dyDescent="0.15">
      <c r="A128" s="4" t="s">
        <v>23</v>
      </c>
      <c r="B128" s="4" t="s">
        <v>24</v>
      </c>
      <c r="C128" s="5" t="s">
        <v>46</v>
      </c>
      <c r="D128" s="6">
        <v>-710939.4376833</v>
      </c>
      <c r="E128" s="6">
        <v>587584</v>
      </c>
      <c r="F128" s="6">
        <v>-5432355</v>
      </c>
      <c r="G128" s="6">
        <v>-5300290</v>
      </c>
      <c r="H128" s="6">
        <v>1345905</v>
      </c>
      <c r="I128" s="6">
        <v>1044805</v>
      </c>
      <c r="J128" s="6">
        <v>-1085977</v>
      </c>
    </row>
    <row r="129" spans="1:10" ht="15" customHeight="1" x14ac:dyDescent="0.15">
      <c r="A129" s="4" t="s">
        <v>23</v>
      </c>
      <c r="B129" s="4" t="s">
        <v>24</v>
      </c>
      <c r="C129" s="5" t="s">
        <v>48</v>
      </c>
      <c r="D129" s="6">
        <v>-4341265.6593656</v>
      </c>
      <c r="E129" s="6">
        <v>-9508790</v>
      </c>
      <c r="F129" s="6">
        <v>-17725344</v>
      </c>
      <c r="G129" s="6">
        <v>-17519528</v>
      </c>
      <c r="H129" s="6">
        <v>-7998943</v>
      </c>
      <c r="I129" s="6">
        <v>-6990306</v>
      </c>
      <c r="J129" s="6">
        <f>+[1]N39c!$O$40</f>
        <v>-9440388</v>
      </c>
    </row>
    <row r="130" spans="1:10" ht="15" customHeight="1" x14ac:dyDescent="0.15">
      <c r="A130" s="4" t="s">
        <v>23</v>
      </c>
      <c r="B130" s="4" t="s">
        <v>24</v>
      </c>
      <c r="C130" s="5" t="s">
        <v>49</v>
      </c>
      <c r="D130" s="6">
        <v>1803978.91100669</v>
      </c>
      <c r="E130" s="6">
        <v>1223043</v>
      </c>
      <c r="F130" s="6">
        <v>-43490492</v>
      </c>
      <c r="G130" s="6">
        <v>-9278163</v>
      </c>
      <c r="H130" s="6">
        <v>3754086</v>
      </c>
      <c r="I130" s="6">
        <v>-19001637</v>
      </c>
      <c r="J130" s="6">
        <f>+[1]N39c!$O$41</f>
        <v>7995280</v>
      </c>
    </row>
    <row r="131" spans="1:10" ht="15" customHeight="1" x14ac:dyDescent="0.15">
      <c r="A131" s="4" t="s">
        <v>23</v>
      </c>
      <c r="B131" s="4" t="s">
        <v>24</v>
      </c>
      <c r="C131" s="5" t="s">
        <v>50</v>
      </c>
      <c r="D131" s="6">
        <v>-2777763.4248294998</v>
      </c>
      <c r="E131" s="6">
        <v>-1381656</v>
      </c>
      <c r="F131" s="6">
        <v>10006893</v>
      </c>
      <c r="G131" s="6">
        <v>1450977</v>
      </c>
      <c r="H131" s="6">
        <v>-2605677</v>
      </c>
      <c r="I131" s="6">
        <v>5408928</v>
      </c>
      <c r="J131" s="6">
        <f>+[1]N39c!$O$42</f>
        <v>-4228455</v>
      </c>
    </row>
    <row r="132" spans="1:10" ht="15" customHeight="1" x14ac:dyDescent="0.15">
      <c r="A132" s="7" t="s">
        <v>23</v>
      </c>
      <c r="B132" s="7" t="s">
        <v>24</v>
      </c>
      <c r="C132" s="8" t="s">
        <v>53</v>
      </c>
      <c r="D132" s="9">
        <v>-973784.51382280805</v>
      </c>
      <c r="E132" s="9">
        <v>-158613</v>
      </c>
      <c r="F132" s="9">
        <v>-33483599</v>
      </c>
      <c r="G132" s="9">
        <v>-7827186</v>
      </c>
      <c r="H132" s="9">
        <v>1148409</v>
      </c>
      <c r="I132" s="9">
        <v>-13592709</v>
      </c>
      <c r="J132" s="9">
        <f>+[1]N39c!$O$43</f>
        <v>3766825</v>
      </c>
    </row>
    <row r="133" spans="1:10" ht="15" customHeight="1" x14ac:dyDescent="0.15">
      <c r="A133" s="4" t="s">
        <v>23</v>
      </c>
      <c r="B133" s="4" t="s">
        <v>24</v>
      </c>
      <c r="C133" s="5" t="s">
        <v>55</v>
      </c>
      <c r="D133" s="6">
        <v>12044765.5667585</v>
      </c>
      <c r="E133" s="6">
        <v>16523516</v>
      </c>
      <c r="F133" s="6">
        <v>17649450</v>
      </c>
      <c r="G133" s="6">
        <v>15705039</v>
      </c>
      <c r="H133" s="6">
        <v>17233077</v>
      </c>
      <c r="I133" s="6">
        <v>16474994</v>
      </c>
      <c r="J133" s="6">
        <f>+[1]N39c!$O$48</f>
        <v>17628045</v>
      </c>
    </row>
    <row r="134" spans="1:10" ht="15" customHeight="1" x14ac:dyDescent="0.15">
      <c r="A134" s="7" t="s">
        <v>23</v>
      </c>
      <c r="B134" s="7" t="s">
        <v>24</v>
      </c>
      <c r="C134" s="8" t="s">
        <v>56</v>
      </c>
      <c r="D134" s="9">
        <v>18190010.137130801</v>
      </c>
      <c r="E134" s="9">
        <v>27255349</v>
      </c>
      <c r="F134" s="9">
        <v>-8115698</v>
      </c>
      <c r="G134" s="9">
        <v>23946404</v>
      </c>
      <c r="H134" s="9">
        <v>28986106</v>
      </c>
      <c r="I134" s="9">
        <v>4463663</v>
      </c>
      <c r="J134" s="9">
        <f>+[1]N39c!$O$50</f>
        <v>35063713</v>
      </c>
    </row>
    <row r="135" spans="1:10" ht="15" customHeight="1" x14ac:dyDescent="0.15">
      <c r="A135" s="4"/>
      <c r="B135" s="4"/>
      <c r="C135" s="5"/>
      <c r="D135" s="12" t="s">
        <v>54</v>
      </c>
      <c r="E135" s="12"/>
      <c r="F135" s="12"/>
      <c r="G135" s="12"/>
      <c r="H135" s="12"/>
      <c r="I135" s="12"/>
      <c r="J135" s="12"/>
    </row>
    <row r="136" spans="1:10" ht="15" customHeight="1" x14ac:dyDescent="0.15">
      <c r="A136" s="7"/>
      <c r="B136" s="7"/>
      <c r="C136" s="8" t="s">
        <v>274</v>
      </c>
      <c r="D136" s="16" t="s">
        <v>54</v>
      </c>
      <c r="E136" s="16"/>
      <c r="F136" s="16"/>
      <c r="G136" s="16"/>
      <c r="H136" s="16"/>
      <c r="I136" s="16"/>
      <c r="J136" s="16"/>
    </row>
    <row r="137" spans="1:10" ht="15" customHeight="1" x14ac:dyDescent="0.15">
      <c r="A137" s="4" t="s">
        <v>23</v>
      </c>
      <c r="B137" s="4" t="s">
        <v>24</v>
      </c>
      <c r="C137" s="5" t="s">
        <v>271</v>
      </c>
      <c r="D137" s="6">
        <v>141086644.59530401</v>
      </c>
      <c r="E137" s="6">
        <v>160926562</v>
      </c>
      <c r="F137" s="6">
        <v>137954044</v>
      </c>
      <c r="G137" s="6">
        <v>82675157</v>
      </c>
      <c r="H137" s="6">
        <v>128613050</v>
      </c>
      <c r="I137" s="6">
        <v>147658678</v>
      </c>
      <c r="J137" s="6">
        <v>149788636</v>
      </c>
    </row>
    <row r="138" spans="1:10" ht="15" customHeight="1" x14ac:dyDescent="0.15">
      <c r="A138" s="4" t="s">
        <v>23</v>
      </c>
      <c r="B138" s="4" t="s">
        <v>24</v>
      </c>
      <c r="C138" s="5" t="s">
        <v>275</v>
      </c>
      <c r="D138" s="6">
        <v>-50946087.008952104</v>
      </c>
      <c r="E138" s="6">
        <v>-65424627</v>
      </c>
      <c r="F138" s="6">
        <v>-102150396</v>
      </c>
      <c r="G138" s="6">
        <v>-31266598</v>
      </c>
      <c r="H138" s="6">
        <v>-64583131</v>
      </c>
      <c r="I138" s="6">
        <v>-106036678</v>
      </c>
      <c r="J138" s="6">
        <v>-87292308</v>
      </c>
    </row>
    <row r="139" spans="1:10" ht="15" customHeight="1" x14ac:dyDescent="0.15">
      <c r="A139" s="4" t="s">
        <v>23</v>
      </c>
      <c r="B139" s="4" t="s">
        <v>24</v>
      </c>
      <c r="C139" s="10" t="s">
        <v>31</v>
      </c>
      <c r="D139" s="6">
        <v>-17074769.440032799</v>
      </c>
      <c r="E139" s="6">
        <v>-19431616</v>
      </c>
      <c r="F139" s="6">
        <v>-17315674</v>
      </c>
      <c r="G139" s="6">
        <v>-9181742</v>
      </c>
      <c r="H139" s="6">
        <v>-20941864</v>
      </c>
      <c r="I139" s="6">
        <v>-27750156</v>
      </c>
      <c r="J139" s="6">
        <v>62496328</v>
      </c>
    </row>
    <row r="140" spans="1:10" ht="15" customHeight="1" x14ac:dyDescent="0.15">
      <c r="A140" s="4" t="s">
        <v>23</v>
      </c>
      <c r="B140" s="4" t="s">
        <v>24</v>
      </c>
      <c r="C140" s="10" t="s">
        <v>32</v>
      </c>
      <c r="D140" s="6">
        <v>-32217488.005004201</v>
      </c>
      <c r="E140" s="6">
        <v>-44271536</v>
      </c>
      <c r="F140" s="6">
        <v>-82371604</v>
      </c>
      <c r="G140" s="6">
        <v>-19869269</v>
      </c>
      <c r="H140" s="6">
        <v>-41281493</v>
      </c>
      <c r="I140" s="6">
        <v>-75204530</v>
      </c>
      <c r="J140" s="6">
        <v>-59846770</v>
      </c>
    </row>
    <row r="141" spans="1:10" ht="15" customHeight="1" x14ac:dyDescent="0.15">
      <c r="A141" s="4" t="s">
        <v>23</v>
      </c>
      <c r="B141" s="4" t="s">
        <v>24</v>
      </c>
      <c r="C141" s="10" t="s">
        <v>33</v>
      </c>
      <c r="D141" s="6">
        <v>-1653829.5639150999</v>
      </c>
      <c r="E141" s="6">
        <v>-1721475</v>
      </c>
      <c r="F141" s="6">
        <v>-2463118</v>
      </c>
      <c r="G141" s="6">
        <v>-2215587</v>
      </c>
      <c r="H141" s="6">
        <v>-2359774</v>
      </c>
      <c r="I141" s="6">
        <v>-3081992</v>
      </c>
      <c r="J141" s="6">
        <v>2649558</v>
      </c>
    </row>
    <row r="142" spans="1:10" ht="15" customHeight="1" x14ac:dyDescent="0.15">
      <c r="A142" s="4" t="s">
        <v>23</v>
      </c>
      <c r="B142" s="4" t="s">
        <v>24</v>
      </c>
      <c r="C142" s="5" t="s">
        <v>35</v>
      </c>
      <c r="D142" s="6">
        <v>-50946087.008952104</v>
      </c>
      <c r="E142" s="6">
        <v>-65424627</v>
      </c>
      <c r="F142" s="6">
        <v>-102150396</v>
      </c>
      <c r="G142" s="6">
        <v>-31266598</v>
      </c>
      <c r="H142" s="6">
        <v>-64583131</v>
      </c>
      <c r="I142" s="6">
        <v>-106036678</v>
      </c>
      <c r="J142" s="6">
        <v>-220797</v>
      </c>
    </row>
    <row r="143" spans="1:10" ht="15" customHeight="1" x14ac:dyDescent="0.15">
      <c r="A143" s="4" t="s">
        <v>23</v>
      </c>
      <c r="B143" s="4" t="s">
        <v>24</v>
      </c>
      <c r="C143" s="5" t="s">
        <v>273</v>
      </c>
      <c r="D143" s="6">
        <v>90140557.586352095</v>
      </c>
      <c r="E143" s="6">
        <v>95501935</v>
      </c>
      <c r="F143" s="6">
        <v>35803648</v>
      </c>
      <c r="G143" s="6">
        <v>51408559</v>
      </c>
      <c r="H143" s="6">
        <v>64029919</v>
      </c>
      <c r="I143" s="6">
        <v>41622000</v>
      </c>
      <c r="J143" s="6">
        <v>62496328</v>
      </c>
    </row>
    <row r="144" spans="1:10" ht="15" customHeight="1" x14ac:dyDescent="0.15">
      <c r="A144" s="4" t="s">
        <v>23</v>
      </c>
      <c r="B144" s="4" t="s">
        <v>24</v>
      </c>
      <c r="C144" s="5" t="s">
        <v>40</v>
      </c>
      <c r="D144" s="6">
        <v>-69768819.959617496</v>
      </c>
      <c r="E144" s="6">
        <v>-75172477</v>
      </c>
      <c r="F144" s="6">
        <v>-65302976</v>
      </c>
      <c r="G144" s="6">
        <v>-55533899</v>
      </c>
      <c r="H144" s="6">
        <v>-69153937</v>
      </c>
      <c r="I144" s="6">
        <v>-66030263</v>
      </c>
      <c r="J144" s="6">
        <v>-59846770</v>
      </c>
    </row>
    <row r="145" spans="1:10" ht="15" customHeight="1" x14ac:dyDescent="0.15">
      <c r="A145" s="7" t="s">
        <v>23</v>
      </c>
      <c r="B145" s="7" t="s">
        <v>24</v>
      </c>
      <c r="C145" s="8" t="s">
        <v>41</v>
      </c>
      <c r="D145" s="9">
        <v>20371737.626734599</v>
      </c>
      <c r="E145" s="9">
        <v>20329458</v>
      </c>
      <c r="F145" s="9">
        <v>-29499328</v>
      </c>
      <c r="G145" s="9">
        <v>-4125340</v>
      </c>
      <c r="H145" s="9">
        <v>-5124018</v>
      </c>
      <c r="I145" s="9">
        <v>-24408263</v>
      </c>
      <c r="J145" s="9">
        <v>2649558</v>
      </c>
    </row>
    <row r="146" spans="1:10" ht="15" customHeight="1" x14ac:dyDescent="0.15">
      <c r="A146" s="4" t="s">
        <v>23</v>
      </c>
      <c r="B146" s="4" t="s">
        <v>24</v>
      </c>
      <c r="C146" s="5" t="s">
        <v>42</v>
      </c>
      <c r="D146" s="6">
        <v>-71317.490611700006</v>
      </c>
      <c r="E146" s="6">
        <v>-904729</v>
      </c>
      <c r="F146" s="6">
        <v>-2161417</v>
      </c>
      <c r="G146" s="6">
        <v>-406734</v>
      </c>
      <c r="H146" s="6">
        <v>-342842</v>
      </c>
      <c r="I146" s="6">
        <v>-291966</v>
      </c>
      <c r="J146" s="6">
        <v>-220797</v>
      </c>
    </row>
    <row r="147" spans="1:10" ht="15" customHeight="1" x14ac:dyDescent="0.15">
      <c r="A147" s="4" t="s">
        <v>23</v>
      </c>
      <c r="B147" s="4" t="s">
        <v>24</v>
      </c>
      <c r="C147" s="5" t="s">
        <v>48</v>
      </c>
      <c r="D147" s="6">
        <v>-71317.490611700006</v>
      </c>
      <c r="E147" s="6">
        <v>-904729</v>
      </c>
      <c r="F147" s="6">
        <v>-2161417</v>
      </c>
      <c r="G147" s="6">
        <v>-406734</v>
      </c>
      <c r="H147" s="6">
        <v>-342842</v>
      </c>
      <c r="I147" s="6">
        <v>-291966</v>
      </c>
      <c r="J147" s="6">
        <v>-220797</v>
      </c>
    </row>
    <row r="148" spans="1:10" ht="15" customHeight="1" x14ac:dyDescent="0.15">
      <c r="A148" s="4" t="s">
        <v>23</v>
      </c>
      <c r="B148" s="4" t="s">
        <v>24</v>
      </c>
      <c r="C148" s="5" t="s">
        <v>49</v>
      </c>
      <c r="D148" s="6">
        <v>20300420.136122901</v>
      </c>
      <c r="E148" s="6">
        <v>19424729</v>
      </c>
      <c r="F148" s="6">
        <v>-31660745</v>
      </c>
      <c r="G148" s="6">
        <v>-4532074</v>
      </c>
      <c r="H148" s="6">
        <v>-5466860</v>
      </c>
      <c r="I148" s="6">
        <v>-24700229</v>
      </c>
      <c r="J148" s="6">
        <v>2428761</v>
      </c>
    </row>
    <row r="149" spans="1:10" ht="15" customHeight="1" x14ac:dyDescent="0.15">
      <c r="A149" s="4" t="s">
        <v>23</v>
      </c>
      <c r="B149" s="4" t="s">
        <v>24</v>
      </c>
      <c r="C149" s="5" t="s">
        <v>50</v>
      </c>
      <c r="D149" s="6">
        <v>-7167646.1835136004</v>
      </c>
      <c r="E149" s="6">
        <v>-6778084</v>
      </c>
      <c r="F149" s="6">
        <v>8108730</v>
      </c>
      <c r="G149" s="6">
        <v>569331</v>
      </c>
      <c r="H149" s="6">
        <v>1335901</v>
      </c>
      <c r="I149" s="6">
        <v>5721227</v>
      </c>
      <c r="J149" s="6">
        <v>-4361579</v>
      </c>
    </row>
    <row r="150" spans="1:10" ht="15" customHeight="1" x14ac:dyDescent="0.15">
      <c r="A150" s="7" t="s">
        <v>23</v>
      </c>
      <c r="B150" s="7" t="s">
        <v>24</v>
      </c>
      <c r="C150" s="8" t="s">
        <v>53</v>
      </c>
      <c r="D150" s="9">
        <v>13132773.952609301</v>
      </c>
      <c r="E150" s="9">
        <v>12646645</v>
      </c>
      <c r="F150" s="9">
        <v>-23552015</v>
      </c>
      <c r="G150" s="9">
        <v>-3962743</v>
      </c>
      <c r="H150" s="9">
        <v>-4130959</v>
      </c>
      <c r="I150" s="9">
        <v>-18979002</v>
      </c>
      <c r="J150" s="9">
        <v>2428761</v>
      </c>
    </row>
    <row r="151" spans="1:10" ht="15" customHeight="1" x14ac:dyDescent="0.15">
      <c r="A151" s="4" t="s">
        <v>23</v>
      </c>
      <c r="B151" s="4" t="s">
        <v>24</v>
      </c>
      <c r="C151" s="5" t="s">
        <v>55</v>
      </c>
      <c r="D151" s="6">
        <v>4969484.4673146</v>
      </c>
      <c r="E151" s="6">
        <v>5624621</v>
      </c>
      <c r="F151" s="6">
        <v>5709705</v>
      </c>
      <c r="G151" s="6">
        <v>5423377</v>
      </c>
      <c r="H151" s="6">
        <v>7364896</v>
      </c>
      <c r="I151" s="6">
        <v>6339776</v>
      </c>
      <c r="J151" s="6">
        <v>5105287</v>
      </c>
    </row>
    <row r="152" spans="1:10" ht="15" customHeight="1" x14ac:dyDescent="0.15">
      <c r="A152" s="7" t="s">
        <v>23</v>
      </c>
      <c r="B152" s="7" t="s">
        <v>24</v>
      </c>
      <c r="C152" s="8" t="s">
        <v>56</v>
      </c>
      <c r="D152" s="9">
        <v>25341222.0940492</v>
      </c>
      <c r="E152" s="9">
        <v>25954079</v>
      </c>
      <c r="F152" s="9">
        <v>-23789623</v>
      </c>
      <c r="G152" s="9">
        <v>1298037</v>
      </c>
      <c r="H152" s="9">
        <v>2240878</v>
      </c>
      <c r="I152" s="9">
        <v>-18068487</v>
      </c>
      <c r="J152" s="9">
        <v>7754845</v>
      </c>
    </row>
    <row r="153" spans="1:10" ht="15" customHeight="1" x14ac:dyDescent="0.15">
      <c r="A153" s="4"/>
      <c r="B153" s="4"/>
      <c r="C153" s="5"/>
      <c r="D153" s="12" t="s">
        <v>54</v>
      </c>
      <c r="E153" s="12"/>
      <c r="F153" s="12"/>
      <c r="G153" s="12"/>
      <c r="H153" s="12"/>
      <c r="I153" s="12"/>
      <c r="J153" s="12"/>
    </row>
    <row r="154" spans="1:10" ht="15" customHeight="1" x14ac:dyDescent="0.15">
      <c r="A154" s="7"/>
      <c r="B154" s="7"/>
      <c r="C154" s="8" t="s">
        <v>276</v>
      </c>
      <c r="D154" s="16" t="s">
        <v>54</v>
      </c>
      <c r="E154" s="16"/>
      <c r="F154" s="16"/>
      <c r="G154" s="16"/>
      <c r="H154" s="16"/>
      <c r="I154" s="16"/>
      <c r="J154" s="16"/>
    </row>
    <row r="155" spans="1:10" ht="15" customHeight="1" x14ac:dyDescent="0.15">
      <c r="A155" s="4" t="s">
        <v>23</v>
      </c>
      <c r="B155" s="4" t="s">
        <v>24</v>
      </c>
      <c r="C155" s="5" t="s">
        <v>271</v>
      </c>
      <c r="D155" s="6">
        <v>18872764.7388057</v>
      </c>
      <c r="E155" s="6">
        <v>20165043</v>
      </c>
      <c r="F155" s="6">
        <v>18516885</v>
      </c>
      <c r="G155" s="6">
        <v>22339743</v>
      </c>
      <c r="H155" s="6">
        <v>33672827</v>
      </c>
      <c r="I155" s="6">
        <v>41177963</v>
      </c>
      <c r="J155" s="6">
        <v>61903856</v>
      </c>
    </row>
    <row r="156" spans="1:10" ht="15" customHeight="1" x14ac:dyDescent="0.15">
      <c r="A156" s="4" t="s">
        <v>23</v>
      </c>
      <c r="B156" s="4" t="s">
        <v>24</v>
      </c>
      <c r="C156" s="5" t="s">
        <v>34</v>
      </c>
      <c r="D156" s="11">
        <v>0</v>
      </c>
      <c r="E156" s="11">
        <v>0</v>
      </c>
      <c r="F156" s="11">
        <v>0</v>
      </c>
      <c r="G156" s="11">
        <v>0</v>
      </c>
      <c r="H156" s="11">
        <v>0</v>
      </c>
      <c r="I156" s="6">
        <v>-3193443.5016097901</v>
      </c>
      <c r="J156" s="6">
        <f>+[1]N39c!S19</f>
        <v>-7978773</v>
      </c>
    </row>
    <row r="157" spans="1:10" ht="15" customHeight="1" x14ac:dyDescent="0.15">
      <c r="A157" s="4" t="s">
        <v>23</v>
      </c>
      <c r="B157" s="4" t="s">
        <v>24</v>
      </c>
      <c r="C157" s="5" t="s">
        <v>272</v>
      </c>
      <c r="D157" s="6">
        <v>-1.0295800000000001E-2</v>
      </c>
      <c r="E157" s="11">
        <v>0</v>
      </c>
      <c r="F157" s="11">
        <v>0</v>
      </c>
      <c r="G157" s="11">
        <v>0</v>
      </c>
      <c r="H157" s="11">
        <v>0</v>
      </c>
      <c r="I157" s="6">
        <v>-3193443.5016097901</v>
      </c>
      <c r="J157" s="6">
        <f>+[1]N39c!S21</f>
        <v>-7978773</v>
      </c>
    </row>
    <row r="158" spans="1:10" ht="15" customHeight="1" x14ac:dyDescent="0.15">
      <c r="A158" s="4" t="s">
        <v>23</v>
      </c>
      <c r="B158" s="4" t="s">
        <v>24</v>
      </c>
      <c r="C158" s="5" t="s">
        <v>273</v>
      </c>
      <c r="D158" s="6">
        <v>18872764.728509899</v>
      </c>
      <c r="E158" s="6">
        <v>20165043</v>
      </c>
      <c r="F158" s="6">
        <v>18516885</v>
      </c>
      <c r="G158" s="6">
        <v>22339743</v>
      </c>
      <c r="H158" s="6">
        <v>33672827</v>
      </c>
      <c r="I158" s="6">
        <v>37984519.498390198</v>
      </c>
      <c r="J158" s="6">
        <f>+[1]N39c!S27</f>
        <v>53925083</v>
      </c>
    </row>
    <row r="159" spans="1:10" ht="15" customHeight="1" x14ac:dyDescent="0.15">
      <c r="A159" s="4" t="s">
        <v>23</v>
      </c>
      <c r="B159" s="4" t="s">
        <v>24</v>
      </c>
      <c r="C159" s="5" t="s">
        <v>40</v>
      </c>
      <c r="D159" s="6">
        <v>-4468084.5851889998</v>
      </c>
      <c r="E159" s="6">
        <v>-5637831</v>
      </c>
      <c r="F159" s="6">
        <v>-4952184</v>
      </c>
      <c r="G159" s="6">
        <v>-5043765</v>
      </c>
      <c r="H159" s="6">
        <v>-8070521</v>
      </c>
      <c r="I159" s="6">
        <v>-6034266.4983902099</v>
      </c>
      <c r="J159" s="6">
        <f>+[1]N39c!S29</f>
        <v>-2650247</v>
      </c>
    </row>
    <row r="160" spans="1:10" ht="15" customHeight="1" x14ac:dyDescent="0.15">
      <c r="A160" s="7" t="s">
        <v>23</v>
      </c>
      <c r="B160" s="7" t="s">
        <v>24</v>
      </c>
      <c r="C160" s="8" t="s">
        <v>41</v>
      </c>
      <c r="D160" s="9">
        <v>14404680.143320899</v>
      </c>
      <c r="E160" s="9">
        <v>14527212</v>
      </c>
      <c r="F160" s="9">
        <v>13564701</v>
      </c>
      <c r="G160" s="9">
        <v>17295978</v>
      </c>
      <c r="H160" s="9">
        <v>25602306</v>
      </c>
      <c r="I160" s="9">
        <v>31950253</v>
      </c>
      <c r="J160" s="9">
        <f>+[1]N39c!S31</f>
        <v>51274836</v>
      </c>
    </row>
    <row r="161" spans="1:10" ht="15" customHeight="1" x14ac:dyDescent="0.15">
      <c r="A161" s="4" t="s">
        <v>23</v>
      </c>
      <c r="B161" s="4" t="s">
        <v>24</v>
      </c>
      <c r="C161" s="5" t="s">
        <v>42</v>
      </c>
      <c r="D161" s="6">
        <v>872424.13718870003</v>
      </c>
      <c r="E161" s="6">
        <v>29510484</v>
      </c>
      <c r="F161" s="6">
        <v>27852173</v>
      </c>
      <c r="G161" s="6">
        <v>3341124</v>
      </c>
      <c r="H161" s="6">
        <v>-2814993</v>
      </c>
      <c r="I161" s="6">
        <v>50915553</v>
      </c>
      <c r="J161" s="6">
        <f>+[1]N39c!S33</f>
        <v>5289488</v>
      </c>
    </row>
    <row r="162" spans="1:10" ht="15" customHeight="1" x14ac:dyDescent="0.15">
      <c r="A162" s="4" t="s">
        <v>23</v>
      </c>
      <c r="B162" s="4" t="s">
        <v>24</v>
      </c>
      <c r="C162" s="5" t="s">
        <v>43</v>
      </c>
      <c r="D162" s="6">
        <v>45961.678092499998</v>
      </c>
      <c r="E162" s="6">
        <v>120974</v>
      </c>
      <c r="F162" s="6">
        <v>50530</v>
      </c>
      <c r="G162" s="6">
        <v>120307</v>
      </c>
      <c r="H162" s="6">
        <v>412164</v>
      </c>
      <c r="I162" s="6">
        <v>124245</v>
      </c>
      <c r="J162" s="6">
        <f>+[1]N39c!S34</f>
        <v>238792</v>
      </c>
    </row>
    <row r="163" spans="1:10" ht="15" customHeight="1" x14ac:dyDescent="0.15">
      <c r="A163" s="4" t="s">
        <v>23</v>
      </c>
      <c r="B163" s="4" t="s">
        <v>24</v>
      </c>
      <c r="C163" s="5" t="s">
        <v>44</v>
      </c>
      <c r="D163" s="6">
        <v>-3100389.3603566</v>
      </c>
      <c r="E163" s="6">
        <v>-4377237</v>
      </c>
      <c r="F163" s="6">
        <v>-8797507</v>
      </c>
      <c r="G163" s="6">
        <v>-10331265</v>
      </c>
      <c r="H163" s="6">
        <v>-11433880</v>
      </c>
      <c r="I163" s="6">
        <v>-12001271</v>
      </c>
      <c r="J163" s="6">
        <f>+[1]N39c!S35</f>
        <v>-19892522</v>
      </c>
    </row>
    <row r="164" spans="1:10" ht="15" customHeight="1" x14ac:dyDescent="0.15">
      <c r="A164" s="4" t="s">
        <v>23</v>
      </c>
      <c r="B164" s="4" t="s">
        <v>24</v>
      </c>
      <c r="C164" s="5" t="s">
        <v>46</v>
      </c>
      <c r="D164" s="6">
        <v>44759.167474900001</v>
      </c>
      <c r="E164" s="6">
        <v>650320</v>
      </c>
      <c r="F164" s="6">
        <v>-3521340</v>
      </c>
      <c r="G164" s="6">
        <v>-3634923</v>
      </c>
      <c r="H164" s="6">
        <v>1405104</v>
      </c>
      <c r="I164" s="6">
        <v>1040188</v>
      </c>
      <c r="J164" s="6">
        <f>+[1]N39c!S37</f>
        <v>-765995</v>
      </c>
    </row>
    <row r="165" spans="1:10" ht="15" customHeight="1" x14ac:dyDescent="0.15">
      <c r="A165" s="4"/>
      <c r="B165" s="4"/>
      <c r="C165" s="5" t="s">
        <v>47</v>
      </c>
      <c r="D165" s="6"/>
      <c r="E165" s="6"/>
      <c r="F165" s="6"/>
      <c r="G165" s="6"/>
      <c r="H165" s="6"/>
      <c r="I165" s="6"/>
      <c r="J165" s="6">
        <f>+[1]N39c!S38</f>
        <v>-10233</v>
      </c>
    </row>
    <row r="166" spans="1:10" ht="15" customHeight="1" x14ac:dyDescent="0.15">
      <c r="A166" s="4" t="s">
        <v>23</v>
      </c>
      <c r="B166" s="4" t="s">
        <v>24</v>
      </c>
      <c r="C166" s="5" t="s">
        <v>48</v>
      </c>
      <c r="D166" s="6">
        <v>-2137244.3776004999</v>
      </c>
      <c r="E166" s="6">
        <v>25904541</v>
      </c>
      <c r="F166" s="6">
        <v>15583856</v>
      </c>
      <c r="G166" s="6">
        <v>-10504757</v>
      </c>
      <c r="H166" s="6">
        <v>-12431605</v>
      </c>
      <c r="I166" s="6">
        <v>40078715</v>
      </c>
      <c r="J166" s="6">
        <f>+[1]N39c!S40</f>
        <v>-15140470</v>
      </c>
    </row>
    <row r="167" spans="1:10" ht="15" customHeight="1" x14ac:dyDescent="0.15">
      <c r="A167" s="4" t="s">
        <v>23</v>
      </c>
      <c r="B167" s="4" t="s">
        <v>24</v>
      </c>
      <c r="C167" s="5" t="s">
        <v>49</v>
      </c>
      <c r="D167" s="6">
        <v>12267435.765720399</v>
      </c>
      <c r="E167" s="6">
        <v>40431753</v>
      </c>
      <c r="F167" s="6">
        <v>29148557</v>
      </c>
      <c r="G167" s="6">
        <v>6791221</v>
      </c>
      <c r="H167" s="6">
        <v>13170701</v>
      </c>
      <c r="I167" s="6">
        <v>72028968</v>
      </c>
      <c r="J167" s="6">
        <f>+[1]N39c!S41</f>
        <v>36134366</v>
      </c>
    </row>
    <row r="168" spans="1:10" ht="15" customHeight="1" x14ac:dyDescent="0.15">
      <c r="A168" s="4" t="s">
        <v>23</v>
      </c>
      <c r="B168" s="4" t="s">
        <v>24</v>
      </c>
      <c r="C168" s="5" t="s">
        <v>50</v>
      </c>
      <c r="D168" s="6">
        <v>-3794453.2128049</v>
      </c>
      <c r="E168" s="6">
        <v>-12123366</v>
      </c>
      <c r="F168" s="6">
        <v>-8694815</v>
      </c>
      <c r="G168" s="6">
        <v>-2074446</v>
      </c>
      <c r="H168" s="6">
        <v>-4080957</v>
      </c>
      <c r="I168" s="6">
        <v>-21390217</v>
      </c>
      <c r="J168" s="6">
        <f>+[1]N39c!S42</f>
        <v>-10869143</v>
      </c>
    </row>
    <row r="169" spans="1:10" ht="15" customHeight="1" x14ac:dyDescent="0.15">
      <c r="A169" s="7" t="s">
        <v>23</v>
      </c>
      <c r="B169" s="7" t="s">
        <v>24</v>
      </c>
      <c r="C169" s="8" t="s">
        <v>53</v>
      </c>
      <c r="D169" s="9">
        <v>8472982.5529155005</v>
      </c>
      <c r="E169" s="9">
        <v>28308387</v>
      </c>
      <c r="F169" s="9">
        <v>20453742</v>
      </c>
      <c r="G169" s="9">
        <v>4716775</v>
      </c>
      <c r="H169" s="9">
        <v>9089744</v>
      </c>
      <c r="I169" s="9">
        <v>50638751</v>
      </c>
      <c r="J169" s="9">
        <f>+[1]N39c!S46</f>
        <v>25265223</v>
      </c>
    </row>
    <row r="170" spans="1:10" ht="15" customHeight="1" x14ac:dyDescent="0.15">
      <c r="A170" s="4" t="s">
        <v>23</v>
      </c>
      <c r="B170" s="4" t="s">
        <v>24</v>
      </c>
      <c r="C170" s="5" t="s">
        <v>55</v>
      </c>
      <c r="D170" s="6">
        <v>100134.1193265</v>
      </c>
      <c r="E170" s="6">
        <v>135398</v>
      </c>
      <c r="F170" s="6">
        <v>177828</v>
      </c>
      <c r="G170" s="6">
        <v>118901</v>
      </c>
      <c r="H170" s="6">
        <v>144281</v>
      </c>
      <c r="I170" s="6">
        <v>126879.976795152</v>
      </c>
      <c r="J170" s="6">
        <f>+[1]N39c!S48</f>
        <v>171812</v>
      </c>
    </row>
    <row r="171" spans="1:10" ht="15" customHeight="1" x14ac:dyDescent="0.15">
      <c r="A171" s="7" t="s">
        <v>23</v>
      </c>
      <c r="B171" s="7" t="s">
        <v>24</v>
      </c>
      <c r="C171" s="8" t="s">
        <v>56</v>
      </c>
      <c r="D171" s="9">
        <v>14504814.2626474</v>
      </c>
      <c r="E171" s="9">
        <v>14662610</v>
      </c>
      <c r="F171" s="9">
        <v>13742529</v>
      </c>
      <c r="G171" s="9">
        <v>17414879</v>
      </c>
      <c r="H171" s="9">
        <v>25746587</v>
      </c>
      <c r="I171" s="9">
        <v>32077132.9767952</v>
      </c>
      <c r="J171" s="9">
        <f>+[1]N39c!S50</f>
        <v>51446648</v>
      </c>
    </row>
    <row r="172" spans="1:10" ht="15" customHeight="1" x14ac:dyDescent="0.15">
      <c r="A172" s="4"/>
      <c r="B172" s="4"/>
      <c r="C172" s="5"/>
      <c r="D172" s="12" t="s">
        <v>54</v>
      </c>
      <c r="E172" s="12"/>
      <c r="F172" s="12"/>
      <c r="G172" s="12"/>
      <c r="H172" s="12"/>
      <c r="I172" s="12"/>
      <c r="J172" s="12"/>
    </row>
    <row r="173" spans="1:10" ht="15" customHeight="1" x14ac:dyDescent="0.15">
      <c r="A173" s="7"/>
      <c r="B173" s="7"/>
      <c r="C173" s="8" t="s">
        <v>277</v>
      </c>
      <c r="D173" s="16" t="s">
        <v>54</v>
      </c>
      <c r="E173" s="16"/>
      <c r="F173" s="16"/>
      <c r="G173" s="16"/>
      <c r="H173" s="16"/>
      <c r="I173" s="16"/>
      <c r="J173" s="16"/>
    </row>
    <row r="174" spans="1:10" ht="15" customHeight="1" x14ac:dyDescent="0.15">
      <c r="A174" s="4" t="s">
        <v>23</v>
      </c>
      <c r="B174" s="4" t="s">
        <v>24</v>
      </c>
      <c r="C174" s="5" t="s">
        <v>25</v>
      </c>
      <c r="D174" s="11">
        <v>0</v>
      </c>
      <c r="E174" s="6">
        <v>-0.28100001811981201</v>
      </c>
      <c r="F174" s="11">
        <v>0</v>
      </c>
      <c r="G174" s="6">
        <v>-15339</v>
      </c>
      <c r="H174" s="6">
        <v>-294</v>
      </c>
      <c r="I174" s="6">
        <v>-29271</v>
      </c>
      <c r="J174" s="6">
        <v>0</v>
      </c>
    </row>
    <row r="175" spans="1:10" ht="15" customHeight="1" x14ac:dyDescent="0.15">
      <c r="A175" s="4" t="s">
        <v>23</v>
      </c>
      <c r="B175" s="4" t="s">
        <v>24</v>
      </c>
      <c r="C175" s="5" t="s">
        <v>26</v>
      </c>
      <c r="D175" s="6">
        <v>133832.80884059999</v>
      </c>
      <c r="E175" s="6">
        <v>-170228.286000013</v>
      </c>
      <c r="F175" s="6">
        <v>558820</v>
      </c>
      <c r="G175" s="6">
        <v>-2156317</v>
      </c>
      <c r="H175" s="6">
        <v>451164</v>
      </c>
      <c r="I175" s="6">
        <v>201593</v>
      </c>
      <c r="J175" s="6">
        <v>-2570543</v>
      </c>
    </row>
    <row r="176" spans="1:10" ht="15" customHeight="1" x14ac:dyDescent="0.15">
      <c r="A176" s="4" t="s">
        <v>23</v>
      </c>
      <c r="B176" s="4" t="s">
        <v>24</v>
      </c>
      <c r="C176" s="5" t="s">
        <v>27</v>
      </c>
      <c r="D176" s="6">
        <v>-1165695.1189085001</v>
      </c>
      <c r="E176" s="6">
        <v>-1241752.4779999999</v>
      </c>
      <c r="F176" s="6">
        <v>-1049890</v>
      </c>
      <c r="G176" s="6">
        <v>-1621863</v>
      </c>
      <c r="H176" s="6">
        <v>-1766427</v>
      </c>
      <c r="I176" s="6">
        <v>-2799899</v>
      </c>
      <c r="J176" s="6">
        <f>+[1]N39c!U10</f>
        <v>-4171979</v>
      </c>
    </row>
    <row r="177" spans="1:10" ht="15" customHeight="1" x14ac:dyDescent="0.15">
      <c r="A177" s="4" t="s">
        <v>23</v>
      </c>
      <c r="B177" s="4" t="s">
        <v>24</v>
      </c>
      <c r="C177" s="5" t="s">
        <v>28</v>
      </c>
      <c r="D177" s="6">
        <v>-1031862.3100679</v>
      </c>
      <c r="E177" s="6">
        <v>-1411981.04500003</v>
      </c>
      <c r="F177" s="6">
        <v>-491070</v>
      </c>
      <c r="G177" s="6">
        <v>-3793519</v>
      </c>
      <c r="H177" s="6">
        <v>-1315557</v>
      </c>
      <c r="I177" s="6">
        <v>-2627577</v>
      </c>
      <c r="J177" s="6">
        <v>-6742522</v>
      </c>
    </row>
    <row r="178" spans="1:10" ht="15" customHeight="1" x14ac:dyDescent="0.15">
      <c r="A178" s="4" t="s">
        <v>23</v>
      </c>
      <c r="B178" s="4" t="s">
        <v>24</v>
      </c>
      <c r="C178" s="5" t="s">
        <v>29</v>
      </c>
      <c r="D178" s="6">
        <v>-6581397.1739999996</v>
      </c>
      <c r="E178" s="6">
        <v>-4553706.32800001</v>
      </c>
      <c r="F178" s="6">
        <v>-4597951</v>
      </c>
      <c r="G178" s="6">
        <v>-1252693</v>
      </c>
      <c r="H178" s="6">
        <v>-1178222</v>
      </c>
      <c r="I178" s="6">
        <v>1646813</v>
      </c>
      <c r="J178" s="6">
        <v>2418731</v>
      </c>
    </row>
    <row r="179" spans="1:10" ht="15" customHeight="1" x14ac:dyDescent="0.15">
      <c r="A179" s="4" t="s">
        <v>23</v>
      </c>
      <c r="B179" s="4" t="s">
        <v>24</v>
      </c>
      <c r="C179" s="5" t="s">
        <v>30</v>
      </c>
      <c r="D179" s="6">
        <v>1928309.7197377</v>
      </c>
      <c r="E179" s="6">
        <v>1293670.669</v>
      </c>
      <c r="F179" s="6">
        <v>22317669</v>
      </c>
      <c r="G179" s="6">
        <v>-15340676</v>
      </c>
      <c r="H179" s="6">
        <v>-9016525</v>
      </c>
      <c r="I179" s="6">
        <v>5133083</v>
      </c>
      <c r="J179" s="6">
        <v>12415488</v>
      </c>
    </row>
    <row r="180" spans="1:10" ht="15" customHeight="1" x14ac:dyDescent="0.15">
      <c r="A180" s="4" t="s">
        <v>23</v>
      </c>
      <c r="B180" s="4" t="s">
        <v>24</v>
      </c>
      <c r="C180" s="10" t="s">
        <v>31</v>
      </c>
      <c r="D180" s="6">
        <v>1947.8450645</v>
      </c>
      <c r="E180" s="6">
        <v>1054.72700000182</v>
      </c>
      <c r="F180" s="6">
        <v>268</v>
      </c>
      <c r="G180" s="11">
        <v>0</v>
      </c>
      <c r="H180" s="11">
        <v>0</v>
      </c>
      <c r="I180" s="11">
        <v>0</v>
      </c>
      <c r="J180" s="11">
        <v>0</v>
      </c>
    </row>
    <row r="181" spans="1:10" ht="15" customHeight="1" x14ac:dyDescent="0.15">
      <c r="A181" s="4" t="s">
        <v>23</v>
      </c>
      <c r="B181" s="4" t="s">
        <v>24</v>
      </c>
      <c r="C181" s="10" t="s">
        <v>32</v>
      </c>
      <c r="D181" s="6">
        <v>1926361.8746732001</v>
      </c>
      <c r="E181" s="6">
        <v>1292615.942</v>
      </c>
      <c r="F181" s="6">
        <v>22317401</v>
      </c>
      <c r="G181" s="6">
        <v>-15340676</v>
      </c>
      <c r="H181" s="6">
        <v>-9016525</v>
      </c>
      <c r="I181" s="6">
        <v>5133083</v>
      </c>
      <c r="J181" s="6">
        <v>12415488</v>
      </c>
    </row>
    <row r="182" spans="1:10" ht="15" customHeight="1" x14ac:dyDescent="0.15">
      <c r="A182" s="4" t="s">
        <v>23</v>
      </c>
      <c r="B182" s="4" t="s">
        <v>24</v>
      </c>
      <c r="C182" s="5" t="s">
        <v>35</v>
      </c>
      <c r="D182" s="6">
        <v>-4653087.4542623004</v>
      </c>
      <c r="E182" s="6">
        <v>-3260035.6590000102</v>
      </c>
      <c r="F182" s="6">
        <v>17719718</v>
      </c>
      <c r="G182" s="6">
        <v>-16593369</v>
      </c>
      <c r="H182" s="6">
        <v>-10194747</v>
      </c>
      <c r="I182" s="6">
        <v>6779896</v>
      </c>
      <c r="J182" s="6">
        <f>+[1]N39c!U21</f>
        <v>13833163</v>
      </c>
    </row>
    <row r="183" spans="1:10" ht="15" customHeight="1" x14ac:dyDescent="0.15">
      <c r="A183" s="4" t="s">
        <v>23</v>
      </c>
      <c r="B183" s="4" t="s">
        <v>24</v>
      </c>
      <c r="C183" s="5" t="s">
        <v>36</v>
      </c>
      <c r="D183" s="6">
        <v>-6581397.1739999996</v>
      </c>
      <c r="E183" s="6">
        <v>-4553706.60900003</v>
      </c>
      <c r="F183" s="6">
        <v>-4597951</v>
      </c>
      <c r="G183" s="6">
        <v>-1268032</v>
      </c>
      <c r="H183" s="6">
        <v>-1178516</v>
      </c>
      <c r="I183" s="6">
        <v>1617542</v>
      </c>
      <c r="J183" s="6">
        <f>+[1]N39c!U23</f>
        <v>2418731</v>
      </c>
    </row>
    <row r="184" spans="1:10" ht="15" customHeight="1" x14ac:dyDescent="0.15">
      <c r="A184" s="4" t="s">
        <v>23</v>
      </c>
      <c r="B184" s="4" t="s">
        <v>24</v>
      </c>
      <c r="C184" s="5" t="s">
        <v>37</v>
      </c>
      <c r="D184" s="6">
        <v>2062142.5285783</v>
      </c>
      <c r="E184" s="6">
        <v>1123442.3829999899</v>
      </c>
      <c r="F184" s="6">
        <v>22876489</v>
      </c>
      <c r="G184" s="6">
        <v>-17496993</v>
      </c>
      <c r="H184" s="6">
        <v>-8565361</v>
      </c>
      <c r="I184" s="6">
        <v>5334676</v>
      </c>
      <c r="J184" s="6">
        <f>+[1]N39c!U24</f>
        <v>9844945</v>
      </c>
    </row>
    <row r="185" spans="1:10" ht="15" customHeight="1" x14ac:dyDescent="0.15">
      <c r="A185" s="4" t="s">
        <v>23</v>
      </c>
      <c r="B185" s="4" t="s">
        <v>24</v>
      </c>
      <c r="C185" s="5" t="s">
        <v>38</v>
      </c>
      <c r="D185" s="6">
        <v>-1165695.1189085001</v>
      </c>
      <c r="E185" s="6">
        <v>-1241752.4779999999</v>
      </c>
      <c r="F185" s="6">
        <v>-1049890</v>
      </c>
      <c r="G185" s="6">
        <v>-1621863</v>
      </c>
      <c r="H185" s="6">
        <v>-1766427</v>
      </c>
      <c r="I185" s="6">
        <v>-2799899</v>
      </c>
      <c r="J185" s="6">
        <f>+[1]N39c!U25</f>
        <v>-5173035</v>
      </c>
    </row>
    <row r="186" spans="1:10" ht="15" customHeight="1" x14ac:dyDescent="0.15">
      <c r="A186" s="4" t="s">
        <v>23</v>
      </c>
      <c r="B186" s="4" t="s">
        <v>24</v>
      </c>
      <c r="C186" s="5" t="s">
        <v>39</v>
      </c>
      <c r="D186" s="6">
        <v>-5684949.7643301999</v>
      </c>
      <c r="E186" s="6">
        <v>-4672016.70400004</v>
      </c>
      <c r="F186" s="6">
        <v>17228648</v>
      </c>
      <c r="G186" s="6">
        <v>-20386888</v>
      </c>
      <c r="H186" s="6">
        <v>-11510304</v>
      </c>
      <c r="I186" s="6">
        <v>4152319</v>
      </c>
      <c r="J186" s="6">
        <f>+[1]N39c!U27</f>
        <v>7090641</v>
      </c>
    </row>
    <row r="187" spans="1:10" ht="15" customHeight="1" x14ac:dyDescent="0.15">
      <c r="A187" s="4" t="s">
        <v>23</v>
      </c>
      <c r="B187" s="4" t="s">
        <v>24</v>
      </c>
      <c r="C187" s="5" t="s">
        <v>40</v>
      </c>
      <c r="D187" s="6">
        <v>7235419.4989298005</v>
      </c>
      <c r="E187" s="6">
        <v>4882459.78100002</v>
      </c>
      <c r="F187" s="6">
        <v>3862324</v>
      </c>
      <c r="G187" s="6">
        <v>1902267</v>
      </c>
      <c r="H187" s="6">
        <v>3962258</v>
      </c>
      <c r="I187" s="6">
        <v>2102735</v>
      </c>
      <c r="J187" s="6">
        <f>+[1]N39c!U29</f>
        <v>2671190</v>
      </c>
    </row>
    <row r="188" spans="1:10" ht="15" customHeight="1" x14ac:dyDescent="0.15">
      <c r="A188" s="7" t="s">
        <v>23</v>
      </c>
      <c r="B188" s="7" t="s">
        <v>24</v>
      </c>
      <c r="C188" s="8" t="s">
        <v>41</v>
      </c>
      <c r="D188" s="9">
        <v>1550469.7345996001</v>
      </c>
      <c r="E188" s="9">
        <v>210443.07699998101</v>
      </c>
      <c r="F188" s="9">
        <v>21090972</v>
      </c>
      <c r="G188" s="9">
        <v>-18484621</v>
      </c>
      <c r="H188" s="9">
        <v>-7548046</v>
      </c>
      <c r="I188" s="9">
        <v>6255054</v>
      </c>
      <c r="J188" s="9">
        <f>+[1]N39c!U31</f>
        <v>9761831</v>
      </c>
    </row>
    <row r="189" spans="1:10" ht="15" customHeight="1" x14ac:dyDescent="0.15">
      <c r="A189" s="4" t="s">
        <v>23</v>
      </c>
      <c r="B189" s="4" t="s">
        <v>24</v>
      </c>
      <c r="C189" s="5" t="s">
        <v>42</v>
      </c>
      <c r="D189" s="6">
        <v>113480.3145559</v>
      </c>
      <c r="E189" s="6">
        <v>12430.2070000023</v>
      </c>
      <c r="F189" s="6">
        <v>106881</v>
      </c>
      <c r="G189" s="6">
        <v>-14161</v>
      </c>
      <c r="H189" s="6">
        <v>-6607</v>
      </c>
      <c r="I189" s="6">
        <v>-18156827</v>
      </c>
      <c r="J189" s="6">
        <f>+[1]N39c!U33</f>
        <v>484</v>
      </c>
    </row>
    <row r="190" spans="1:10" ht="15" customHeight="1" x14ac:dyDescent="0.15">
      <c r="A190" s="4" t="s">
        <v>23</v>
      </c>
      <c r="B190" s="4" t="s">
        <v>24</v>
      </c>
      <c r="C190" s="5" t="s">
        <v>43</v>
      </c>
      <c r="D190" s="6">
        <v>22458.383682799998</v>
      </c>
      <c r="E190" s="6">
        <v>55891.109000000099</v>
      </c>
      <c r="F190" s="6">
        <v>34991</v>
      </c>
      <c r="G190" s="6">
        <v>248691</v>
      </c>
      <c r="H190" s="6">
        <v>37241</v>
      </c>
      <c r="I190" s="6">
        <v>34012</v>
      </c>
      <c r="J190" s="6">
        <f>+[1]N39c!U34</f>
        <v>187076</v>
      </c>
    </row>
    <row r="191" spans="1:10" ht="15" customHeight="1" x14ac:dyDescent="0.15">
      <c r="A191" s="4" t="s">
        <v>23</v>
      </c>
      <c r="B191" s="4" t="s">
        <v>24</v>
      </c>
      <c r="C191" s="5" t="s">
        <v>44</v>
      </c>
      <c r="D191" s="6">
        <v>168743.69049869999</v>
      </c>
      <c r="E191" s="6">
        <v>944422.9</v>
      </c>
      <c r="F191" s="6">
        <v>1174637</v>
      </c>
      <c r="G191" s="6">
        <v>1340302</v>
      </c>
      <c r="H191" s="6">
        <v>1483549</v>
      </c>
      <c r="I191" s="6">
        <v>1750895</v>
      </c>
      <c r="J191" s="6">
        <f>+[1]N39c!U35</f>
        <v>2741713</v>
      </c>
    </row>
    <row r="192" spans="1:10" ht="15" customHeight="1" x14ac:dyDescent="0.15">
      <c r="A192" s="4" t="s">
        <v>23</v>
      </c>
      <c r="B192" s="4" t="s">
        <v>24</v>
      </c>
      <c r="C192" s="5" t="s">
        <v>46</v>
      </c>
      <c r="D192" s="6">
        <v>3620.3370641000001</v>
      </c>
      <c r="E192" s="6">
        <v>-111693.398</v>
      </c>
      <c r="F192" s="6">
        <v>589132</v>
      </c>
      <c r="G192" s="6">
        <v>602822</v>
      </c>
      <c r="H192" s="6">
        <v>-317453</v>
      </c>
      <c r="I192" s="6">
        <v>-303363</v>
      </c>
      <c r="J192" s="6">
        <f>+[1]N39c!U37</f>
        <v>105946</v>
      </c>
    </row>
    <row r="193" spans="1:10" ht="15" customHeight="1" x14ac:dyDescent="0.15">
      <c r="A193" s="4" t="s">
        <v>23</v>
      </c>
      <c r="B193" s="4" t="s">
        <v>24</v>
      </c>
      <c r="C193" s="5" t="s">
        <v>48</v>
      </c>
      <c r="D193" s="6">
        <v>308302.72580150003</v>
      </c>
      <c r="E193" s="6">
        <v>901050.81800000195</v>
      </c>
      <c r="F193" s="6">
        <v>1905641</v>
      </c>
      <c r="G193" s="6">
        <v>2177654</v>
      </c>
      <c r="H193" s="6">
        <v>1196730</v>
      </c>
      <c r="I193" s="6">
        <v>-16675283</v>
      </c>
      <c r="J193" s="6">
        <f>+[1]N39c!U40</f>
        <v>3035219</v>
      </c>
    </row>
    <row r="194" spans="1:10" ht="15" customHeight="1" x14ac:dyDescent="0.15">
      <c r="A194" s="4" t="s">
        <v>23</v>
      </c>
      <c r="B194" s="4" t="s">
        <v>24</v>
      </c>
      <c r="C194" s="5" t="s">
        <v>49</v>
      </c>
      <c r="D194" s="6">
        <v>1858772.4604011001</v>
      </c>
      <c r="E194" s="6">
        <v>1111493.89499998</v>
      </c>
      <c r="F194" s="6">
        <v>22996613</v>
      </c>
      <c r="G194" s="6">
        <v>-16306967</v>
      </c>
      <c r="H194" s="6">
        <v>-6351316</v>
      </c>
      <c r="I194" s="6">
        <v>-10420229</v>
      </c>
      <c r="J194" s="6">
        <f>+[1]N39c!$U$41</f>
        <v>12797050</v>
      </c>
    </row>
    <row r="195" spans="1:10" ht="15" customHeight="1" x14ac:dyDescent="0.15">
      <c r="A195" s="4" t="s">
        <v>23</v>
      </c>
      <c r="B195" s="4" t="s">
        <v>24</v>
      </c>
      <c r="C195" s="5" t="s">
        <v>50</v>
      </c>
      <c r="D195" s="6">
        <v>-554198.85300040001</v>
      </c>
      <c r="E195" s="6">
        <v>-346175.22199999902</v>
      </c>
      <c r="F195" s="6">
        <v>-5621387</v>
      </c>
      <c r="G195" s="6">
        <v>4810853</v>
      </c>
      <c r="H195" s="6">
        <v>1856357</v>
      </c>
      <c r="I195" s="6">
        <v>3042222</v>
      </c>
      <c r="J195" s="6">
        <f>+[1]N39c!$U$42</f>
        <v>-3774048</v>
      </c>
    </row>
    <row r="196" spans="1:10" ht="15" customHeight="1" x14ac:dyDescent="0.15">
      <c r="A196" s="7" t="s">
        <v>23</v>
      </c>
      <c r="B196" s="7" t="s">
        <v>24</v>
      </c>
      <c r="C196" s="8" t="s">
        <v>53</v>
      </c>
      <c r="D196" s="9">
        <v>1304573.6074007</v>
      </c>
      <c r="E196" s="9">
        <v>765318.672999984</v>
      </c>
      <c r="F196" s="9">
        <v>17375226</v>
      </c>
      <c r="G196" s="9">
        <v>-11496114</v>
      </c>
      <c r="H196" s="9">
        <v>-4494959</v>
      </c>
      <c r="I196" s="9">
        <v>-7378007</v>
      </c>
      <c r="J196" s="9">
        <f>+[1]N39c!$U$43</f>
        <v>9023002</v>
      </c>
    </row>
    <row r="197" spans="1:10" ht="15" customHeight="1" x14ac:dyDescent="0.15">
      <c r="A197" s="4" t="s">
        <v>23</v>
      </c>
      <c r="B197" s="4" t="s">
        <v>24</v>
      </c>
      <c r="C197" s="5" t="s">
        <v>55</v>
      </c>
      <c r="D197" s="6">
        <v>491505.36132189998</v>
      </c>
      <c r="E197" s="6">
        <v>357508.776000001</v>
      </c>
      <c r="F197" s="6">
        <v>1018414</v>
      </c>
      <c r="G197" s="6">
        <v>-27057</v>
      </c>
      <c r="H197" s="6">
        <v>-2296499</v>
      </c>
      <c r="I197" s="6">
        <v>-1099521</v>
      </c>
      <c r="J197" s="6">
        <f>+[1]N39c!$U$48</f>
        <v>-1441775</v>
      </c>
    </row>
    <row r="198" spans="1:10" ht="15" customHeight="1" x14ac:dyDescent="0.15">
      <c r="A198" s="7" t="s">
        <v>23</v>
      </c>
      <c r="B198" s="7" t="s">
        <v>24</v>
      </c>
      <c r="C198" s="8" t="s">
        <v>56</v>
      </c>
      <c r="D198" s="9">
        <v>2040490.5654751</v>
      </c>
      <c r="E198" s="9">
        <v>566897.12599998002</v>
      </c>
      <c r="F198" s="9">
        <v>22109386</v>
      </c>
      <c r="G198" s="9">
        <v>-18511678</v>
      </c>
      <c r="H198" s="9">
        <v>-9844545</v>
      </c>
      <c r="I198" s="9">
        <v>5155533</v>
      </c>
      <c r="J198" s="9">
        <f>+[1]N39c!$U$50</f>
        <v>8320056</v>
      </c>
    </row>
    <row r="199" spans="1:10" ht="15" customHeight="1" x14ac:dyDescent="0.15">
      <c r="A199" s="4"/>
      <c r="B199" s="4"/>
      <c r="C199" s="5"/>
      <c r="D199" s="12" t="s">
        <v>54</v>
      </c>
      <c r="E199" s="12"/>
      <c r="F199" s="12"/>
      <c r="G199" s="12"/>
      <c r="H199" s="12"/>
      <c r="I199" s="12"/>
      <c r="J199" s="12"/>
    </row>
    <row r="200" spans="1:10" ht="15" customHeight="1" x14ac:dyDescent="0.15">
      <c r="A200" s="7"/>
      <c r="B200" s="7"/>
      <c r="C200" s="8" t="s">
        <v>278</v>
      </c>
      <c r="D200" s="16" t="s">
        <v>54</v>
      </c>
      <c r="E200" s="16"/>
      <c r="F200" s="16"/>
      <c r="G200" s="16"/>
      <c r="H200" s="16"/>
      <c r="I200" s="16"/>
      <c r="J200" s="16"/>
    </row>
    <row r="201" spans="1:10" ht="15" customHeight="1" x14ac:dyDescent="0.15">
      <c r="A201" s="4" t="s">
        <v>23</v>
      </c>
      <c r="B201" s="4" t="s">
        <v>24</v>
      </c>
      <c r="C201" s="5" t="s">
        <v>25</v>
      </c>
      <c r="D201" s="6">
        <v>409583499.83458102</v>
      </c>
      <c r="E201" s="6">
        <v>437849897.71899998</v>
      </c>
      <c r="F201" s="6">
        <v>348370803</v>
      </c>
      <c r="G201" s="6">
        <v>455213212</v>
      </c>
      <c r="H201" s="6">
        <v>523443760</v>
      </c>
      <c r="I201" s="6">
        <v>466193175</v>
      </c>
      <c r="J201" s="6">
        <f>+[1]N39c!W8</f>
        <v>555747896</v>
      </c>
    </row>
    <row r="202" spans="1:10" ht="15" customHeight="1" x14ac:dyDescent="0.15">
      <c r="A202" s="4" t="s">
        <v>23</v>
      </c>
      <c r="B202" s="4" t="s">
        <v>24</v>
      </c>
      <c r="C202" s="5" t="s">
        <v>26</v>
      </c>
      <c r="D202" s="6">
        <v>141220477.404145</v>
      </c>
      <c r="E202" s="6">
        <v>160756333.71399999</v>
      </c>
      <c r="F202" s="6">
        <v>138512864</v>
      </c>
      <c r="G202" s="6">
        <v>80518840</v>
      </c>
      <c r="H202" s="6">
        <v>129064214</v>
      </c>
      <c r="I202" s="6">
        <v>147860271</v>
      </c>
      <c r="J202" s="6">
        <f>+[1]N39c!W9</f>
        <v>147218093</v>
      </c>
    </row>
    <row r="203" spans="1:10" ht="15" customHeight="1" x14ac:dyDescent="0.15">
      <c r="A203" s="4" t="s">
        <v>23</v>
      </c>
      <c r="B203" s="4" t="s">
        <v>24</v>
      </c>
      <c r="C203" s="5" t="s">
        <v>27</v>
      </c>
      <c r="D203" s="6">
        <v>17707069.619775798</v>
      </c>
      <c r="E203" s="6">
        <v>18923290.522</v>
      </c>
      <c r="F203" s="6">
        <v>17466995</v>
      </c>
      <c r="G203" s="6">
        <v>20717880</v>
      </c>
      <c r="H203" s="6">
        <v>31906400</v>
      </c>
      <c r="I203" s="6">
        <v>38378064</v>
      </c>
      <c r="J203" s="6">
        <f>+[1]N39c!W10</f>
        <v>57731877</v>
      </c>
    </row>
    <row r="204" spans="1:10" ht="15" customHeight="1" x14ac:dyDescent="0.15">
      <c r="A204" s="4" t="s">
        <v>23</v>
      </c>
      <c r="B204" s="4" t="s">
        <v>24</v>
      </c>
      <c r="C204" s="5" t="s">
        <v>28</v>
      </c>
      <c r="D204" s="6">
        <v>568511046.85850203</v>
      </c>
      <c r="E204" s="6">
        <v>617529521.95500004</v>
      </c>
      <c r="F204" s="6">
        <v>504350662</v>
      </c>
      <c r="G204" s="6">
        <v>556449932</v>
      </c>
      <c r="H204" s="6">
        <v>684414374</v>
      </c>
      <c r="I204" s="6">
        <v>652431510</v>
      </c>
      <c r="J204" s="6">
        <f>+[1]N39c!W12</f>
        <v>760697866</v>
      </c>
    </row>
    <row r="205" spans="1:10" ht="15" customHeight="1" x14ac:dyDescent="0.15">
      <c r="A205" s="4" t="s">
        <v>23</v>
      </c>
      <c r="B205" s="4" t="s">
        <v>24</v>
      </c>
      <c r="C205" s="5" t="s">
        <v>29</v>
      </c>
      <c r="D205" s="6">
        <v>-301283852.12247002</v>
      </c>
      <c r="E205" s="6">
        <v>-320014456.32800001</v>
      </c>
      <c r="F205" s="6">
        <v>-272887700</v>
      </c>
      <c r="G205" s="6">
        <v>-348552255</v>
      </c>
      <c r="H205" s="6">
        <v>-392691165</v>
      </c>
      <c r="I205" s="6">
        <v>-357986810</v>
      </c>
      <c r="J205" s="6">
        <f>+[1]N39c!W14</f>
        <v>-412647176</v>
      </c>
    </row>
    <row r="206" spans="1:10" ht="15" customHeight="1" x14ac:dyDescent="0.15">
      <c r="A206" s="4" t="s">
        <v>23</v>
      </c>
      <c r="B206" s="4" t="s">
        <v>24</v>
      </c>
      <c r="C206" s="5" t="s">
        <v>30</v>
      </c>
      <c r="D206" s="6">
        <v>-49017777.299510203</v>
      </c>
      <c r="E206" s="6">
        <v>-64130956.331</v>
      </c>
      <c r="F206" s="6">
        <v>-79832727</v>
      </c>
      <c r="G206" s="6">
        <v>-46607274</v>
      </c>
      <c r="H206" s="6">
        <v>-73599656</v>
      </c>
      <c r="I206" s="6">
        <v>-100903595</v>
      </c>
      <c r="J206" s="6">
        <f>+[1]N39c!W15</f>
        <v>-74876820</v>
      </c>
    </row>
    <row r="207" spans="1:10" ht="15" customHeight="1" x14ac:dyDescent="0.15">
      <c r="A207" s="4" t="s">
        <v>23</v>
      </c>
      <c r="B207" s="4" t="s">
        <v>24</v>
      </c>
      <c r="C207" s="10" t="s">
        <v>31</v>
      </c>
      <c r="D207" s="6">
        <v>-17072821.5949683</v>
      </c>
      <c r="E207" s="6">
        <v>-19430561.272999998</v>
      </c>
      <c r="F207" s="6">
        <v>-17315406</v>
      </c>
      <c r="G207" s="6">
        <v>-9181742</v>
      </c>
      <c r="H207" s="6">
        <v>-20941864</v>
      </c>
      <c r="I207" s="6">
        <v>-27750156</v>
      </c>
      <c r="J207" s="6">
        <f>+[1]N39c!W16</f>
        <v>-22435702</v>
      </c>
    </row>
    <row r="208" spans="1:10" ht="15" customHeight="1" x14ac:dyDescent="0.15">
      <c r="A208" s="4" t="s">
        <v>23</v>
      </c>
      <c r="B208" s="4" t="s">
        <v>24</v>
      </c>
      <c r="C208" s="10" t="s">
        <v>32</v>
      </c>
      <c r="D208" s="6">
        <v>-30291126.130330998</v>
      </c>
      <c r="E208" s="6">
        <v>-42978920.057999998</v>
      </c>
      <c r="F208" s="6">
        <v>-60054203</v>
      </c>
      <c r="G208" s="6">
        <v>-35209945</v>
      </c>
      <c r="H208" s="6">
        <v>-50298018</v>
      </c>
      <c r="I208" s="6">
        <v>-70071447</v>
      </c>
      <c r="J208" s="6">
        <f>+[1]N39c!W17</f>
        <v>-48967248</v>
      </c>
    </row>
    <row r="209" spans="1:10" ht="15" customHeight="1" x14ac:dyDescent="0.15">
      <c r="A209" s="4" t="s">
        <v>23</v>
      </c>
      <c r="B209" s="4" t="s">
        <v>24</v>
      </c>
      <c r="C209" s="10" t="s">
        <v>33</v>
      </c>
      <c r="D209" s="6">
        <v>-1653829.5742109001</v>
      </c>
      <c r="E209" s="6">
        <v>-1721475</v>
      </c>
      <c r="F209" s="6">
        <v>-2463118</v>
      </c>
      <c r="G209" s="6">
        <v>-2215587</v>
      </c>
      <c r="H209" s="6">
        <v>-2359774</v>
      </c>
      <c r="I209" s="6">
        <v>-3081992</v>
      </c>
      <c r="J209" s="6">
        <f>+[1]N39c!W18</f>
        <v>-3473870</v>
      </c>
    </row>
    <row r="210" spans="1:10" ht="15" customHeight="1" x14ac:dyDescent="0.15">
      <c r="A210" s="4" t="s">
        <v>23</v>
      </c>
      <c r="B210" s="4" t="s">
        <v>24</v>
      </c>
      <c r="C210" s="5" t="s">
        <v>34</v>
      </c>
      <c r="D210" s="11">
        <v>0</v>
      </c>
      <c r="E210" s="11">
        <v>0</v>
      </c>
      <c r="F210" s="11">
        <v>0</v>
      </c>
      <c r="G210" s="11">
        <v>0</v>
      </c>
      <c r="H210" s="11">
        <v>0</v>
      </c>
      <c r="I210" s="6">
        <v>-3193443.5016097901</v>
      </c>
      <c r="J210" s="6">
        <f>+[1]N39c!W19</f>
        <v>-8979829</v>
      </c>
    </row>
    <row r="211" spans="1:10" ht="15" customHeight="1" x14ac:dyDescent="0.15">
      <c r="A211" s="4" t="s">
        <v>23</v>
      </c>
      <c r="B211" s="4" t="s">
        <v>24</v>
      </c>
      <c r="C211" s="5" t="s">
        <v>35</v>
      </c>
      <c r="D211" s="6">
        <v>-350301629.42198002</v>
      </c>
      <c r="E211" s="6">
        <v>-384145412.65899998</v>
      </c>
      <c r="F211" s="6">
        <v>-352720427</v>
      </c>
      <c r="G211" s="6">
        <v>-395159529</v>
      </c>
      <c r="H211" s="6">
        <v>-466290821</v>
      </c>
      <c r="I211" s="6">
        <v>-462083848.50160998</v>
      </c>
      <c r="J211" s="6">
        <f>+[1]N39c!W21</f>
        <v>-496503825</v>
      </c>
    </row>
    <row r="212" spans="1:10" ht="15" customHeight="1" x14ac:dyDescent="0.15">
      <c r="A212" s="4" t="s">
        <v>23</v>
      </c>
      <c r="B212" s="4" t="s">
        <v>24</v>
      </c>
      <c r="C212" s="5" t="s">
        <v>36</v>
      </c>
      <c r="D212" s="6">
        <v>108299647.712111</v>
      </c>
      <c r="E212" s="6">
        <v>117835441.391</v>
      </c>
      <c r="F212" s="6">
        <v>75483103</v>
      </c>
      <c r="G212" s="6">
        <v>106660957</v>
      </c>
      <c r="H212" s="6">
        <v>130752595</v>
      </c>
      <c r="I212" s="6">
        <v>108206365</v>
      </c>
      <c r="J212" s="6">
        <f>+[1]N39c!W23</f>
        <v>143100720</v>
      </c>
    </row>
    <row r="213" spans="1:10" ht="15" customHeight="1" x14ac:dyDescent="0.15">
      <c r="A213" s="4" t="s">
        <v>23</v>
      </c>
      <c r="B213" s="4" t="s">
        <v>24</v>
      </c>
      <c r="C213" s="5" t="s">
        <v>37</v>
      </c>
      <c r="D213" s="6">
        <v>92202700.104634598</v>
      </c>
      <c r="E213" s="6">
        <v>96625377.383000001</v>
      </c>
      <c r="F213" s="6">
        <v>58680137</v>
      </c>
      <c r="G213" s="6">
        <v>33911566</v>
      </c>
      <c r="H213" s="6">
        <v>55464558</v>
      </c>
      <c r="I213" s="6">
        <v>46956676</v>
      </c>
      <c r="J213" s="6">
        <f>+[1]N39c!W24</f>
        <v>72341273</v>
      </c>
    </row>
    <row r="214" spans="1:10" ht="15" customHeight="1" x14ac:dyDescent="0.15">
      <c r="A214" s="4" t="s">
        <v>23</v>
      </c>
      <c r="B214" s="4" t="s">
        <v>24</v>
      </c>
      <c r="C214" s="5" t="s">
        <v>38</v>
      </c>
      <c r="D214" s="6">
        <v>17707069.619775798</v>
      </c>
      <c r="E214" s="6">
        <v>18923290.522</v>
      </c>
      <c r="F214" s="6">
        <v>17466995</v>
      </c>
      <c r="G214" s="6">
        <v>20717880</v>
      </c>
      <c r="H214" s="6">
        <v>31906400</v>
      </c>
      <c r="I214" s="6">
        <v>35184620.498390198</v>
      </c>
      <c r="J214" s="6">
        <f>+[1]N39c!W25</f>
        <v>48752048</v>
      </c>
    </row>
    <row r="215" spans="1:10" ht="15" customHeight="1" x14ac:dyDescent="0.15">
      <c r="A215" s="4" t="s">
        <v>23</v>
      </c>
      <c r="B215" s="4" t="s">
        <v>24</v>
      </c>
      <c r="C215" s="5" t="s">
        <v>39</v>
      </c>
      <c r="D215" s="6">
        <v>218209417.43652201</v>
      </c>
      <c r="E215" s="6">
        <v>233384109.296</v>
      </c>
      <c r="F215" s="6">
        <v>151630235</v>
      </c>
      <c r="G215" s="6">
        <v>161290403</v>
      </c>
      <c r="H215" s="6">
        <v>218123553</v>
      </c>
      <c r="I215" s="6">
        <v>190347661.49838999</v>
      </c>
      <c r="J215" s="6">
        <f>+[1]N39c!$W$27</f>
        <v>264194041</v>
      </c>
    </row>
    <row r="216" spans="1:10" ht="15" customHeight="1" x14ac:dyDescent="0.15">
      <c r="A216" s="4" t="s">
        <v>23</v>
      </c>
      <c r="B216" s="4" t="s">
        <v>24</v>
      </c>
      <c r="C216" s="5" t="s">
        <v>40</v>
      </c>
      <c r="D216" s="6">
        <v>-175737285.361494</v>
      </c>
      <c r="E216" s="6">
        <v>-187585163.21900001</v>
      </c>
      <c r="F216" s="6">
        <v>-172239038</v>
      </c>
      <c r="G216" s="6">
        <v>-158363021</v>
      </c>
      <c r="H216" s="6">
        <v>-193440282</v>
      </c>
      <c r="I216" s="6">
        <v>-188561948.49838999</v>
      </c>
      <c r="J216" s="6">
        <f>+[1]N39c!W29</f>
        <v>-183072148</v>
      </c>
    </row>
    <row r="217" spans="1:10" ht="15" customHeight="1" x14ac:dyDescent="0.15">
      <c r="A217" s="7" t="s">
        <v>23</v>
      </c>
      <c r="B217" s="7" t="s">
        <v>24</v>
      </c>
      <c r="C217" s="8" t="s">
        <v>41</v>
      </c>
      <c r="D217" s="9">
        <v>42472132.075027399</v>
      </c>
      <c r="E217" s="9">
        <v>45798946.077</v>
      </c>
      <c r="F217" s="9">
        <v>-20608803</v>
      </c>
      <c r="G217" s="9">
        <v>2927382</v>
      </c>
      <c r="H217" s="9">
        <v>24683271</v>
      </c>
      <c r="I217" s="9">
        <v>1785713</v>
      </c>
      <c r="J217" s="9">
        <f>+[1]N39c!W31</f>
        <v>81121893</v>
      </c>
    </row>
    <row r="218" spans="1:10" ht="15" customHeight="1" x14ac:dyDescent="0.15">
      <c r="A218" s="4" t="s">
        <v>23</v>
      </c>
      <c r="B218" s="4" t="s">
        <v>24</v>
      </c>
      <c r="C218" s="5" t="s">
        <v>42</v>
      </c>
      <c r="D218" s="6">
        <v>139021.5519438</v>
      </c>
      <c r="E218" s="6">
        <v>27465256.206999999</v>
      </c>
      <c r="F218" s="6">
        <v>25301699</v>
      </c>
      <c r="G218" s="6">
        <v>2523514</v>
      </c>
      <c r="H218" s="6">
        <v>-4025894</v>
      </c>
      <c r="I218" s="6">
        <v>31722658</v>
      </c>
      <c r="J218" s="6">
        <f>+[1]N39c!W33</f>
        <v>5441975</v>
      </c>
    </row>
    <row r="219" spans="1:10" ht="15" customHeight="1" x14ac:dyDescent="0.15">
      <c r="A219" s="4" t="s">
        <v>23</v>
      </c>
      <c r="B219" s="4" t="s">
        <v>24</v>
      </c>
      <c r="C219" s="5" t="s">
        <v>43</v>
      </c>
      <c r="D219" s="6">
        <v>540458.74197480001</v>
      </c>
      <c r="E219" s="6">
        <v>673919.10900000005</v>
      </c>
      <c r="F219" s="6">
        <v>302745</v>
      </c>
      <c r="G219" s="6">
        <v>621490</v>
      </c>
      <c r="H219" s="6">
        <v>1588403</v>
      </c>
      <c r="I219" s="6">
        <v>3794470</v>
      </c>
      <c r="J219" s="6">
        <f>+[1]N39c!W34</f>
        <v>3489009</v>
      </c>
    </row>
    <row r="220" spans="1:10" ht="15" customHeight="1" x14ac:dyDescent="0.15">
      <c r="A220" s="4" t="s">
        <v>23</v>
      </c>
      <c r="B220" s="4" t="s">
        <v>24</v>
      </c>
      <c r="C220" s="5" t="s">
        <v>44</v>
      </c>
      <c r="D220" s="6">
        <v>-6258445.1625506002</v>
      </c>
      <c r="E220" s="6">
        <v>-12873313.1</v>
      </c>
      <c r="F220" s="6">
        <v>-19637145</v>
      </c>
      <c r="G220" s="6">
        <v>-21065978</v>
      </c>
      <c r="H220" s="6">
        <v>-19572725</v>
      </c>
      <c r="I220" s="6">
        <v>-21177598</v>
      </c>
      <c r="J220" s="6">
        <f>+[1]N39c!W35</f>
        <v>-28941161</v>
      </c>
    </row>
    <row r="221" spans="1:10" ht="15" customHeight="1" x14ac:dyDescent="0.15">
      <c r="A221" s="4" t="s">
        <v>23</v>
      </c>
      <c r="B221" s="4" t="s">
        <v>24</v>
      </c>
      <c r="C221" s="5" t="s">
        <v>46</v>
      </c>
      <c r="D221" s="6">
        <v>-662559.93314430001</v>
      </c>
      <c r="E221" s="6">
        <v>1126210.602</v>
      </c>
      <c r="F221" s="6">
        <v>-8364563</v>
      </c>
      <c r="G221" s="6">
        <v>-8332391</v>
      </c>
      <c r="H221" s="6">
        <v>2433556</v>
      </c>
      <c r="I221" s="6">
        <v>1781630</v>
      </c>
      <c r="J221" s="6">
        <f>+[1]N39c!$W$37</f>
        <v>-1746026</v>
      </c>
    </row>
    <row r="222" spans="1:10" ht="15" customHeight="1" x14ac:dyDescent="0.15">
      <c r="A222" s="4"/>
      <c r="B222" s="4"/>
      <c r="C222" s="5" t="s">
        <v>47</v>
      </c>
      <c r="D222" s="6"/>
      <c r="E222" s="6"/>
      <c r="F222" s="6"/>
      <c r="G222" s="6"/>
      <c r="H222" s="6"/>
      <c r="I222" s="6"/>
      <c r="J222" s="6">
        <f>+[1]N39c!W38</f>
        <v>-10233</v>
      </c>
    </row>
    <row r="223" spans="1:10" ht="15" customHeight="1" x14ac:dyDescent="0.15">
      <c r="A223" s="4" t="s">
        <v>23</v>
      </c>
      <c r="B223" s="4" t="s">
        <v>24</v>
      </c>
      <c r="C223" s="5" t="s">
        <v>48</v>
      </c>
      <c r="D223" s="6">
        <v>-6241524.8017763002</v>
      </c>
      <c r="E223" s="6">
        <v>16392072.818</v>
      </c>
      <c r="F223" s="6">
        <v>-2397264</v>
      </c>
      <c r="G223" s="6">
        <v>-26253365</v>
      </c>
      <c r="H223" s="6">
        <v>-19576660</v>
      </c>
      <c r="I223" s="6">
        <v>16121160</v>
      </c>
      <c r="J223" s="6">
        <f>+[1]N39c!$W$40</f>
        <v>-21766436</v>
      </c>
    </row>
    <row r="224" spans="1:10" ht="15" customHeight="1" x14ac:dyDescent="0.15">
      <c r="A224" s="4" t="s">
        <v>23</v>
      </c>
      <c r="B224" s="4" t="s">
        <v>24</v>
      </c>
      <c r="C224" s="5" t="s">
        <v>49</v>
      </c>
      <c r="D224" s="6">
        <v>36230607.273251101</v>
      </c>
      <c r="E224" s="6">
        <v>62191018.895000003</v>
      </c>
      <c r="F224" s="6">
        <v>-23006067</v>
      </c>
      <c r="G224" s="6">
        <v>-23325983</v>
      </c>
      <c r="H224" s="6">
        <v>5106611</v>
      </c>
      <c r="I224" s="6">
        <v>17906873</v>
      </c>
      <c r="J224" s="6">
        <f>+[1]N39c!$W$41</f>
        <v>59355457</v>
      </c>
    </row>
    <row r="225" spans="1:10" ht="15" customHeight="1" x14ac:dyDescent="0.15">
      <c r="A225" s="4" t="s">
        <v>23</v>
      </c>
      <c r="B225" s="4" t="s">
        <v>24</v>
      </c>
      <c r="C225" s="5" t="s">
        <v>50</v>
      </c>
      <c r="D225" s="6">
        <v>-14294061.674148399</v>
      </c>
      <c r="E225" s="6">
        <v>-20629281.221999999</v>
      </c>
      <c r="F225" s="6">
        <v>3799421</v>
      </c>
      <c r="G225" s="6">
        <v>4756715</v>
      </c>
      <c r="H225" s="6">
        <v>-3494376</v>
      </c>
      <c r="I225" s="6">
        <v>-7217840</v>
      </c>
      <c r="J225" s="6">
        <f>+[1]N39c!W42</f>
        <v>-23233225</v>
      </c>
    </row>
    <row r="226" spans="1:10" ht="15" customHeight="1" x14ac:dyDescent="0.15">
      <c r="A226" s="7" t="s">
        <v>23</v>
      </c>
      <c r="B226" s="7" t="s">
        <v>24</v>
      </c>
      <c r="C226" s="8" t="s">
        <v>53</v>
      </c>
      <c r="D226" s="9">
        <v>21936545.599102698</v>
      </c>
      <c r="E226" s="9">
        <v>41561737.673</v>
      </c>
      <c r="F226" s="9">
        <v>-19206646</v>
      </c>
      <c r="G226" s="9">
        <v>-18569268</v>
      </c>
      <c r="H226" s="9">
        <v>1612235</v>
      </c>
      <c r="I226" s="9">
        <v>10689033</v>
      </c>
      <c r="J226" s="9">
        <f>+[1]N39c!$W$43</f>
        <v>36122232</v>
      </c>
    </row>
    <row r="227" spans="1:10" ht="15" customHeight="1" x14ac:dyDescent="0.15">
      <c r="A227" s="4" t="s">
        <v>23</v>
      </c>
      <c r="B227" s="4" t="s">
        <v>24</v>
      </c>
      <c r="C227" s="5" t="s">
        <v>55</v>
      </c>
      <c r="D227" s="6">
        <v>17605889.514721502</v>
      </c>
      <c r="E227" s="6">
        <v>22641043.776000001</v>
      </c>
      <c r="F227" s="6">
        <v>24555397</v>
      </c>
      <c r="G227" s="6">
        <v>21220260</v>
      </c>
      <c r="H227" s="6">
        <v>22445755</v>
      </c>
      <c r="I227" s="6">
        <v>21842128.9767951</v>
      </c>
      <c r="J227" s="6">
        <f>+[1]N39c!$W$48</f>
        <v>21463369</v>
      </c>
    </row>
    <row r="228" spans="1:10" ht="15" customHeight="1" x14ac:dyDescent="0.15">
      <c r="A228" s="7" t="s">
        <v>23</v>
      </c>
      <c r="B228" s="7" t="s">
        <v>24</v>
      </c>
      <c r="C228" s="8" t="s">
        <v>56</v>
      </c>
      <c r="D228" s="9">
        <v>60078021.589748897</v>
      </c>
      <c r="E228" s="9">
        <v>68439989.853</v>
      </c>
      <c r="F228" s="9">
        <v>3946594</v>
      </c>
      <c r="G228" s="9">
        <v>24147642</v>
      </c>
      <c r="H228" s="9">
        <v>47129026</v>
      </c>
      <c r="I228" s="9">
        <v>23627841.9767952</v>
      </c>
      <c r="J228" s="9">
        <f>+[1]N39c!$W$50</f>
        <v>102585262</v>
      </c>
    </row>
    <row r="229" spans="1:10" ht="15" customHeight="1" x14ac:dyDescent="0.15">
      <c r="A229" s="25"/>
      <c r="B229" s="25"/>
      <c r="C229" s="26"/>
      <c r="D229" s="12" t="s">
        <v>54</v>
      </c>
      <c r="E229" s="12"/>
      <c r="F229" s="12"/>
      <c r="G229" s="12"/>
      <c r="H229" s="12"/>
      <c r="I229" s="12"/>
      <c r="J229" s="12"/>
    </row>
    <row r="230" spans="1:10" ht="15" customHeight="1" x14ac:dyDescent="0.15">
      <c r="A230" s="18"/>
      <c r="B230" s="18"/>
      <c r="C230" s="19" t="s">
        <v>279</v>
      </c>
      <c r="D230" s="20" t="s">
        <v>54</v>
      </c>
      <c r="E230" s="20"/>
      <c r="F230" s="20"/>
      <c r="G230" s="20"/>
      <c r="H230" s="20"/>
      <c r="I230" s="20"/>
      <c r="J230" s="20"/>
    </row>
    <row r="231" spans="1:10" ht="15" customHeight="1" x14ac:dyDescent="0.15">
      <c r="A231" s="7"/>
      <c r="B231" s="7"/>
      <c r="C231" s="8" t="s">
        <v>277</v>
      </c>
      <c r="D231" s="16" t="s">
        <v>54</v>
      </c>
      <c r="E231" s="16"/>
      <c r="F231" s="16"/>
      <c r="G231" s="16"/>
      <c r="H231" s="16"/>
      <c r="I231" s="16"/>
      <c r="J231" s="16"/>
    </row>
    <row r="232" spans="1:10" ht="15" customHeight="1" x14ac:dyDescent="0.15">
      <c r="A232" s="4" t="s">
        <v>23</v>
      </c>
      <c r="B232" s="4" t="s">
        <v>24</v>
      </c>
      <c r="C232" s="5" t="s">
        <v>25</v>
      </c>
      <c r="D232" s="6">
        <v>-3937201.29058113</v>
      </c>
      <c r="E232" s="6">
        <v>-4436494.71899998</v>
      </c>
      <c r="F232" s="6">
        <v>-3453376.7660000301</v>
      </c>
      <c r="G232" s="6">
        <v>-5402117.0990000004</v>
      </c>
      <c r="H232" s="6">
        <v>-5310300.3580000401</v>
      </c>
      <c r="I232" s="6">
        <v>-4747536.32899989</v>
      </c>
      <c r="J232" s="6">
        <f>+[1]N39c!AG8</f>
        <v>-5559273</v>
      </c>
    </row>
    <row r="233" spans="1:10" ht="15" customHeight="1" x14ac:dyDescent="0.15">
      <c r="A233" s="4" t="s">
        <v>23</v>
      </c>
      <c r="B233" s="4" t="s">
        <v>24</v>
      </c>
      <c r="C233" s="5" t="s">
        <v>26</v>
      </c>
      <c r="D233" s="6">
        <v>-769593.75689477799</v>
      </c>
      <c r="E233" s="6">
        <v>0.28600001335143999</v>
      </c>
      <c r="F233" s="6">
        <v>0.44799998402595498</v>
      </c>
      <c r="G233" s="6">
        <v>-0.23299998044967701</v>
      </c>
      <c r="H233" s="6">
        <v>0.66700001060962</v>
      </c>
      <c r="I233" s="6">
        <v>-0.76300004124641396</v>
      </c>
      <c r="J233" s="6">
        <f>+[1]N39c!AG9</f>
        <v>0</v>
      </c>
    </row>
    <row r="234" spans="1:10" ht="15" customHeight="1" x14ac:dyDescent="0.15">
      <c r="A234" s="4" t="s">
        <v>23</v>
      </c>
      <c r="B234" s="4" t="s">
        <v>24</v>
      </c>
      <c r="C234" s="5" t="s">
        <v>27</v>
      </c>
      <c r="D234" s="6">
        <v>-468077.7250792</v>
      </c>
      <c r="E234" s="6">
        <v>-0.52199999988079104</v>
      </c>
      <c r="F234" s="6">
        <v>0.29400000022723999</v>
      </c>
      <c r="G234" s="6">
        <v>-0.10299999918788701</v>
      </c>
      <c r="H234" s="6">
        <v>-0.193000000901521</v>
      </c>
      <c r="I234" s="6">
        <v>-0.51200000010430902</v>
      </c>
      <c r="J234" s="6">
        <f>+[1]N39c!AG10</f>
        <v>0</v>
      </c>
    </row>
    <row r="235" spans="1:10" ht="15" customHeight="1" x14ac:dyDescent="0.15">
      <c r="A235" s="4" t="s">
        <v>23</v>
      </c>
      <c r="B235" s="4" t="s">
        <v>24</v>
      </c>
      <c r="C235" s="5" t="s">
        <v>28</v>
      </c>
      <c r="D235" s="6">
        <v>-5174872.77255511</v>
      </c>
      <c r="E235" s="6">
        <v>-4436494.9549999703</v>
      </c>
      <c r="F235" s="6">
        <v>-3453376.02400005</v>
      </c>
      <c r="G235" s="6">
        <v>-5402117.4349999698</v>
      </c>
      <c r="H235" s="6">
        <v>-5310298.8840000303</v>
      </c>
      <c r="I235" s="6">
        <v>-4747537.6039999202</v>
      </c>
      <c r="J235" s="6">
        <f>+[1]N39c!AG12</f>
        <v>-5559273</v>
      </c>
    </row>
    <row r="236" spans="1:10" ht="15" customHeight="1" x14ac:dyDescent="0.15">
      <c r="A236" s="4" t="s">
        <v>23</v>
      </c>
      <c r="B236" s="4" t="s">
        <v>24</v>
      </c>
      <c r="C236" s="5" t="s">
        <v>29</v>
      </c>
      <c r="D236" s="6">
        <v>-3622887.5665302998</v>
      </c>
      <c r="E236" s="6">
        <v>4363848.32800001</v>
      </c>
      <c r="F236" s="6">
        <v>3481450.6820000298</v>
      </c>
      <c r="G236" s="6">
        <v>5399955.03800005</v>
      </c>
      <c r="H236" s="6">
        <v>5209707.1000001496</v>
      </c>
      <c r="I236" s="6">
        <v>4699984.65799993</v>
      </c>
      <c r="J236" s="6">
        <f>+[1]N39c!AG14</f>
        <v>5570379</v>
      </c>
    </row>
    <row r="237" spans="1:10" ht="15" customHeight="1" x14ac:dyDescent="0.15">
      <c r="A237" s="4" t="s">
        <v>23</v>
      </c>
      <c r="B237" s="4" t="s">
        <v>24</v>
      </c>
      <c r="C237" s="5" t="s">
        <v>30</v>
      </c>
      <c r="D237" s="6">
        <v>1401699.23337831</v>
      </c>
      <c r="E237" s="6">
        <v>-0.66900000721216202</v>
      </c>
      <c r="F237" s="6">
        <v>-1.5549999922514</v>
      </c>
      <c r="G237" s="6">
        <v>0.56399999931454503</v>
      </c>
      <c r="H237" s="6">
        <v>-0.96400001645088096</v>
      </c>
      <c r="I237" s="6">
        <v>2.8999999165529901E-2</v>
      </c>
      <c r="J237" s="6">
        <f>+[1]N39c!AG15</f>
        <v>0</v>
      </c>
    </row>
    <row r="238" spans="1:10" ht="15" customHeight="1" x14ac:dyDescent="0.15">
      <c r="A238" s="4" t="s">
        <v>23</v>
      </c>
      <c r="B238" s="4" t="s">
        <v>24</v>
      </c>
      <c r="C238" s="10" t="s">
        <v>31</v>
      </c>
      <c r="D238" s="6">
        <v>468.31679730728001</v>
      </c>
      <c r="E238" s="6">
        <v>-0.727000001817941</v>
      </c>
      <c r="F238" s="6">
        <v>-1.1129999998956901</v>
      </c>
      <c r="G238" s="6">
        <v>0.40299999900160799</v>
      </c>
      <c r="H238" s="6">
        <v>-0.78500000759958199</v>
      </c>
      <c r="I238" s="6">
        <v>-0.197000008076438</v>
      </c>
      <c r="J238" s="6">
        <f>+[1]N39c!AG16</f>
        <v>0</v>
      </c>
    </row>
    <row r="239" spans="1:10" ht="15" customHeight="1" x14ac:dyDescent="0.15">
      <c r="A239" s="4" t="s">
        <v>23</v>
      </c>
      <c r="B239" s="4" t="s">
        <v>24</v>
      </c>
      <c r="C239" s="10" t="s">
        <v>32</v>
      </c>
      <c r="D239" s="6">
        <v>974667.16458100197</v>
      </c>
      <c r="E239" s="6">
        <v>5.7999998331070002E-2</v>
      </c>
      <c r="F239" s="6">
        <v>-0.44200000166893</v>
      </c>
      <c r="G239" s="6">
        <v>0.161000000312925</v>
      </c>
      <c r="H239" s="6">
        <v>-0.17899999767541899</v>
      </c>
      <c r="I239" s="6">
        <v>0.225999981164933</v>
      </c>
      <c r="J239" s="6">
        <f>+[1]N39c!AG17</f>
        <v>0</v>
      </c>
    </row>
    <row r="240" spans="1:10" ht="15" customHeight="1" x14ac:dyDescent="0.15">
      <c r="A240" s="4" t="s">
        <v>23</v>
      </c>
      <c r="B240" s="4" t="s">
        <v>24</v>
      </c>
      <c r="C240" s="10" t="s">
        <v>33</v>
      </c>
      <c r="D240" s="6">
        <v>426563.75199999998</v>
      </c>
      <c r="E240" s="11">
        <v>0</v>
      </c>
      <c r="F240" s="11">
        <v>0</v>
      </c>
      <c r="G240" s="11">
        <v>0</v>
      </c>
      <c r="H240" s="11">
        <v>0</v>
      </c>
      <c r="I240" s="6">
        <v>-1.1641531999999999E-9</v>
      </c>
      <c r="J240" s="6">
        <f>+[1]N39c!AG18</f>
        <v>0</v>
      </c>
    </row>
    <row r="241" spans="1:10" ht="15" customHeight="1" x14ac:dyDescent="0.15">
      <c r="A241" s="4" t="s">
        <v>23</v>
      </c>
      <c r="B241" s="4" t="s">
        <v>24</v>
      </c>
      <c r="C241" s="5" t="s">
        <v>34</v>
      </c>
      <c r="D241" s="11">
        <v>0</v>
      </c>
      <c r="E241" s="11">
        <v>0</v>
      </c>
      <c r="F241" s="11">
        <v>0</v>
      </c>
      <c r="G241" s="11">
        <v>0</v>
      </c>
      <c r="H241" s="11">
        <v>0</v>
      </c>
      <c r="I241" s="6">
        <v>-1.1641531999999999E-9</v>
      </c>
      <c r="J241" s="6">
        <f>+[1]N39c!AG19</f>
        <v>0</v>
      </c>
    </row>
    <row r="242" spans="1:10" ht="15" customHeight="1" x14ac:dyDescent="0.15">
      <c r="A242" s="4" t="s">
        <v>23</v>
      </c>
      <c r="B242" s="4" t="s">
        <v>24</v>
      </c>
      <c r="C242" s="5" t="s">
        <v>35</v>
      </c>
      <c r="D242" s="6">
        <v>-2221188.3331519798</v>
      </c>
      <c r="E242" s="6">
        <v>4363847.659</v>
      </c>
      <c r="F242" s="6">
        <v>3481449.1270000301</v>
      </c>
      <c r="G242" s="6">
        <v>5399955.60200004</v>
      </c>
      <c r="H242" s="6">
        <v>5209705.1360001303</v>
      </c>
      <c r="I242" s="6">
        <v>4699984.6869999301</v>
      </c>
      <c r="J242" s="6">
        <f>+[1]N39c!AG21</f>
        <v>5570379</v>
      </c>
    </row>
    <row r="243" spans="1:10" ht="15" customHeight="1" x14ac:dyDescent="0.15">
      <c r="A243" s="4" t="s">
        <v>23</v>
      </c>
      <c r="B243" s="4" t="s">
        <v>24</v>
      </c>
      <c r="C243" s="5" t="s">
        <v>36</v>
      </c>
      <c r="D243" s="6">
        <v>-7560088.8571114298</v>
      </c>
      <c r="E243" s="6">
        <v>-72646.390999972806</v>
      </c>
      <c r="F243" s="6">
        <v>28073.915999993598</v>
      </c>
      <c r="G243" s="6">
        <v>-2162.0609999550002</v>
      </c>
      <c r="H243" s="6">
        <v>-100593.257999897</v>
      </c>
      <c r="I243" s="6">
        <v>-47551.670999944203</v>
      </c>
      <c r="J243" s="6">
        <f>+[1]N39c!AG23</f>
        <v>11106</v>
      </c>
    </row>
    <row r="244" spans="1:10" ht="15" customHeight="1" x14ac:dyDescent="0.15">
      <c r="A244" s="4" t="s">
        <v>23</v>
      </c>
      <c r="B244" s="4" t="s">
        <v>24</v>
      </c>
      <c r="C244" s="5" t="s">
        <v>37</v>
      </c>
      <c r="D244" s="6">
        <v>632105.47648354003</v>
      </c>
      <c r="E244" s="6">
        <v>-0.38299999386072098</v>
      </c>
      <c r="F244" s="6">
        <v>-1.1070000082254401</v>
      </c>
      <c r="G244" s="6">
        <v>0.33100001886486702</v>
      </c>
      <c r="H244" s="6">
        <v>-0.29700000584125502</v>
      </c>
      <c r="I244" s="6">
        <v>-0.73400004208087399</v>
      </c>
      <c r="J244" s="6">
        <f>+[1]N39c!AG24</f>
        <v>0</v>
      </c>
    </row>
    <row r="245" spans="1:10" ht="15" customHeight="1" x14ac:dyDescent="0.15">
      <c r="A245" s="4" t="s">
        <v>23</v>
      </c>
      <c r="B245" s="4" t="s">
        <v>24</v>
      </c>
      <c r="C245" s="5" t="s">
        <v>38</v>
      </c>
      <c r="D245" s="6">
        <v>-468078.40466380003</v>
      </c>
      <c r="E245" s="6">
        <v>-1.52199999988079</v>
      </c>
      <c r="F245" s="6">
        <v>0.59300000034273004</v>
      </c>
      <c r="G245" s="6">
        <v>-0.10299999918788701</v>
      </c>
      <c r="H245" s="6">
        <v>0.80699999909847897</v>
      </c>
      <c r="I245" s="6">
        <v>-0.51200000126846201</v>
      </c>
      <c r="J245" s="6">
        <f>+[1]N39c!AG25</f>
        <v>0</v>
      </c>
    </row>
    <row r="246" spans="1:10" ht="15" customHeight="1" x14ac:dyDescent="0.15">
      <c r="A246" s="4" t="s">
        <v>23</v>
      </c>
      <c r="B246" s="4" t="s">
        <v>24</v>
      </c>
      <c r="C246" s="5" t="s">
        <v>39</v>
      </c>
      <c r="D246" s="6">
        <v>-7396061.7852916904</v>
      </c>
      <c r="E246" s="6">
        <v>-72648.295999966605</v>
      </c>
      <c r="F246" s="6">
        <v>28073.401999985701</v>
      </c>
      <c r="G246" s="6">
        <v>-2161.83299993532</v>
      </c>
      <c r="H246" s="6">
        <v>-100592.74799990399</v>
      </c>
      <c r="I246" s="6">
        <v>-47552.916999987399</v>
      </c>
      <c r="J246" s="6">
        <f>+[1]N39c!AG27</f>
        <v>11106</v>
      </c>
    </row>
    <row r="247" spans="1:10" ht="15" customHeight="1" x14ac:dyDescent="0.15">
      <c r="A247" s="4" t="s">
        <v>23</v>
      </c>
      <c r="B247" s="4" t="s">
        <v>24</v>
      </c>
      <c r="C247" s="5" t="s">
        <v>40</v>
      </c>
      <c r="D247" s="6">
        <v>147151.06111428901</v>
      </c>
      <c r="E247" s="6">
        <v>-4732940.78100002</v>
      </c>
      <c r="F247" s="6">
        <v>-5010874.28699998</v>
      </c>
      <c r="G247" s="6">
        <v>-5973219.7329999804</v>
      </c>
      <c r="H247" s="6">
        <v>-3548933.2020000401</v>
      </c>
      <c r="I247" s="6">
        <v>-4349824.1441571303</v>
      </c>
      <c r="J247" s="6">
        <f>+[1]N39c!AG29</f>
        <v>-5574064</v>
      </c>
    </row>
    <row r="248" spans="1:10" ht="15" customHeight="1" x14ac:dyDescent="0.15">
      <c r="A248" s="7" t="s">
        <v>23</v>
      </c>
      <c r="B248" s="7" t="s">
        <v>24</v>
      </c>
      <c r="C248" s="8" t="s">
        <v>41</v>
      </c>
      <c r="D248" s="9">
        <v>-7248918.5152643798</v>
      </c>
      <c r="E248" s="9">
        <v>-4805591.023</v>
      </c>
      <c r="F248" s="9">
        <v>-4982802.3640000001</v>
      </c>
      <c r="G248" s="9">
        <v>-5975376.7604884095</v>
      </c>
      <c r="H248" s="9">
        <v>-3649525.3079999299</v>
      </c>
      <c r="I248" s="9">
        <v>-4397377.0611571204</v>
      </c>
      <c r="J248" s="9">
        <f>+[1]N39c!$AG$31</f>
        <v>-5562958</v>
      </c>
    </row>
    <row r="249" spans="1:10" ht="15" customHeight="1" x14ac:dyDescent="0.15">
      <c r="A249" s="4" t="s">
        <v>23</v>
      </c>
      <c r="B249" s="4" t="s">
        <v>24</v>
      </c>
      <c r="C249" s="5" t="s">
        <v>42</v>
      </c>
      <c r="D249" s="6">
        <v>-237705.41819409901</v>
      </c>
      <c r="E249" s="6">
        <v>-70207.2070000112</v>
      </c>
      <c r="F249" s="6">
        <v>-31926.206999999999</v>
      </c>
      <c r="G249" s="6">
        <v>457453.70099999901</v>
      </c>
      <c r="H249" s="6">
        <v>121098.940999998</v>
      </c>
      <c r="I249" s="6">
        <v>163069.375999999</v>
      </c>
      <c r="J249" s="6">
        <f>+[1]N39c!AG33</f>
        <v>-26807</v>
      </c>
    </row>
    <row r="250" spans="1:10" ht="15" customHeight="1" x14ac:dyDescent="0.15">
      <c r="A250" s="4" t="s">
        <v>23</v>
      </c>
      <c r="B250" s="4" t="s">
        <v>24</v>
      </c>
      <c r="C250" s="5" t="s">
        <v>43</v>
      </c>
      <c r="D250" s="6">
        <v>-2923923.8626703001</v>
      </c>
      <c r="E250" s="6">
        <v>-6331685.1090000002</v>
      </c>
      <c r="F250" s="6">
        <v>-9684716.3709999993</v>
      </c>
      <c r="G250" s="6">
        <v>-7285478.1129999999</v>
      </c>
      <c r="H250" s="6">
        <v>-15357605.999</v>
      </c>
      <c r="I250" s="6">
        <v>-25953795.703000002</v>
      </c>
      <c r="J250" s="6">
        <f>+[1]N39c!AG34</f>
        <v>-18137053</v>
      </c>
    </row>
    <row r="251" spans="1:10" ht="15" customHeight="1" x14ac:dyDescent="0.15">
      <c r="A251" s="4" t="s">
        <v>23</v>
      </c>
      <c r="B251" s="4" t="s">
        <v>24</v>
      </c>
      <c r="C251" s="5" t="s">
        <v>44</v>
      </c>
      <c r="D251" s="6">
        <v>-10618264.280505899</v>
      </c>
      <c r="E251" s="6">
        <v>-9796106.9000000004</v>
      </c>
      <c r="F251" s="6">
        <v>-7206205.341</v>
      </c>
      <c r="G251" s="6">
        <v>-8494965.5960000008</v>
      </c>
      <c r="H251" s="6">
        <v>-9243812.3599999994</v>
      </c>
      <c r="I251" s="6">
        <v>-4440783.8990000002</v>
      </c>
      <c r="J251" s="6">
        <f>+[1]N39c!AG35</f>
        <v>-4881753.0000000037</v>
      </c>
    </row>
    <row r="252" spans="1:10" ht="15" customHeight="1" x14ac:dyDescent="0.15">
      <c r="A252" s="4" t="s">
        <v>23</v>
      </c>
      <c r="B252" s="4" t="s">
        <v>24</v>
      </c>
      <c r="C252" s="5" t="s">
        <v>45</v>
      </c>
      <c r="D252" s="27">
        <v>20014.390999998799</v>
      </c>
      <c r="E252" s="11">
        <v>0</v>
      </c>
      <c r="F252" s="27">
        <v>-0.21000000089407</v>
      </c>
      <c r="G252" s="27">
        <v>0.429999999701977</v>
      </c>
      <c r="H252" s="27">
        <v>-0.71600000374019102</v>
      </c>
      <c r="I252" s="27">
        <v>0.5</v>
      </c>
      <c r="J252" s="6">
        <f>+[1]N39c!AG36</f>
        <v>0</v>
      </c>
    </row>
    <row r="253" spans="1:10" ht="15" customHeight="1" x14ac:dyDescent="0.15">
      <c r="A253" s="4" t="s">
        <v>23</v>
      </c>
      <c r="B253" s="4" t="s">
        <v>24</v>
      </c>
      <c r="C253" s="5" t="s">
        <v>46</v>
      </c>
      <c r="D253" s="27">
        <v>38789.882118200003</v>
      </c>
      <c r="E253" s="27">
        <v>1134104.398</v>
      </c>
      <c r="F253" s="27">
        <v>7791275.4639999997</v>
      </c>
      <c r="G253" s="27">
        <v>-2479351.2760000001</v>
      </c>
      <c r="H253" s="27">
        <v>-1499525.5859999999</v>
      </c>
      <c r="I253" s="27">
        <v>-2141812.1669999999</v>
      </c>
      <c r="J253" s="6">
        <f>+[1]N39c!AG37</f>
        <v>1371790</v>
      </c>
    </row>
    <row r="254" spans="1:10" ht="15" customHeight="1" x14ac:dyDescent="0.15">
      <c r="A254" s="4" t="s">
        <v>23</v>
      </c>
      <c r="B254" s="4" t="s">
        <v>24</v>
      </c>
      <c r="C254" s="5" t="s">
        <v>47</v>
      </c>
      <c r="D254" s="27">
        <v>190866.310866871</v>
      </c>
      <c r="E254" s="27">
        <v>3506.00000000002</v>
      </c>
      <c r="F254" s="27">
        <v>8749.53100000001</v>
      </c>
      <c r="G254" s="27">
        <v>-5194919.2249999996</v>
      </c>
      <c r="H254" s="27">
        <v>-10071062.335999999</v>
      </c>
      <c r="I254" s="27">
        <v>-6147530.0820000004</v>
      </c>
      <c r="J254" s="6">
        <f>+[1]N39c!AG38</f>
        <v>-6301236</v>
      </c>
    </row>
    <row r="255" spans="1:10" ht="15" customHeight="1" x14ac:dyDescent="0.15">
      <c r="A255" s="4" t="s">
        <v>23</v>
      </c>
      <c r="B255" s="4" t="s">
        <v>24</v>
      </c>
      <c r="C255" s="5" t="s">
        <v>48</v>
      </c>
      <c r="D255" s="27">
        <v>-13530222.977385201</v>
      </c>
      <c r="E255" s="27">
        <v>-15060388.818</v>
      </c>
      <c r="F255" s="27">
        <v>-9122823.1339999996</v>
      </c>
      <c r="G255" s="27">
        <v>-22997260.079</v>
      </c>
      <c r="H255" s="27">
        <v>-36050908.056000002</v>
      </c>
      <c r="I255" s="27">
        <v>-38520849.975000001</v>
      </c>
      <c r="J255" s="6">
        <f>+[1]N39c!AG40</f>
        <v>-27975059.000000004</v>
      </c>
    </row>
    <row r="256" spans="1:10" ht="15" customHeight="1" x14ac:dyDescent="0.15">
      <c r="A256" s="4" t="s">
        <v>23</v>
      </c>
      <c r="B256" s="4" t="s">
        <v>24</v>
      </c>
      <c r="C256" s="5" t="s">
        <v>49</v>
      </c>
      <c r="D256" s="27">
        <v>-20779150.788305402</v>
      </c>
      <c r="E256" s="27">
        <v>-19865978.840412799</v>
      </c>
      <c r="F256" s="27">
        <v>-14105627.751891499</v>
      </c>
      <c r="G256" s="27">
        <v>-28972631.8679769</v>
      </c>
      <c r="H256" s="27">
        <v>-39700436.207000002</v>
      </c>
      <c r="I256" s="27">
        <v>-42918227.036157198</v>
      </c>
      <c r="J256" s="6">
        <f>+[1]N39c!AG41</f>
        <v>-33538017.000000004</v>
      </c>
    </row>
    <row r="257" spans="1:10" ht="15" customHeight="1" x14ac:dyDescent="0.15">
      <c r="A257" s="4" t="s">
        <v>23</v>
      </c>
      <c r="B257" s="4" t="s">
        <v>24</v>
      </c>
      <c r="C257" s="5" t="s">
        <v>50</v>
      </c>
      <c r="D257" s="27">
        <v>3700246.8588207401</v>
      </c>
      <c r="E257" s="27">
        <v>3142681.2220000001</v>
      </c>
      <c r="F257" s="27">
        <v>5536335.7267300002</v>
      </c>
      <c r="G257" s="27">
        <v>1536652.7180000001</v>
      </c>
      <c r="H257" s="27">
        <v>692275.92799999996</v>
      </c>
      <c r="I257" s="27">
        <v>6421939.9510000004</v>
      </c>
      <c r="J257" s="6">
        <f>+[1]N39c!AG42</f>
        <v>3639608.9999999991</v>
      </c>
    </row>
    <row r="258" spans="1:10" ht="15" customHeight="1" x14ac:dyDescent="0.15">
      <c r="A258" s="4" t="s">
        <v>23</v>
      </c>
      <c r="B258" s="4" t="s">
        <v>24</v>
      </c>
      <c r="C258" s="5" t="s">
        <v>51</v>
      </c>
      <c r="D258" s="27">
        <v>-17078914.408949401</v>
      </c>
      <c r="E258" s="27">
        <v>-16723296.762825601</v>
      </c>
      <c r="F258" s="27">
        <v>-8569294.3103230093</v>
      </c>
      <c r="G258" s="27">
        <v>-27435973.712465402</v>
      </c>
      <c r="H258" s="27">
        <v>-39008164.466999903</v>
      </c>
      <c r="I258" s="27">
        <v>-36496288.085157201</v>
      </c>
      <c r="J258" s="6">
        <f>+[1]N39c!AG43</f>
        <v>-29898408.000000004</v>
      </c>
    </row>
    <row r="259" spans="1:10" ht="15" customHeight="1" x14ac:dyDescent="0.15">
      <c r="A259" s="4" t="s">
        <v>23</v>
      </c>
      <c r="B259" s="4" t="s">
        <v>24</v>
      </c>
      <c r="C259" s="5" t="s">
        <v>52</v>
      </c>
      <c r="D259" s="27">
        <v>-89963.251000000004</v>
      </c>
      <c r="E259" s="11">
        <v>0</v>
      </c>
      <c r="F259" s="11">
        <v>0</v>
      </c>
      <c r="G259" s="11">
        <v>0</v>
      </c>
      <c r="H259" s="11">
        <v>0</v>
      </c>
      <c r="I259" s="11">
        <v>0</v>
      </c>
      <c r="J259" s="31">
        <v>0</v>
      </c>
    </row>
    <row r="260" spans="1:10" ht="15" customHeight="1" x14ac:dyDescent="0.15">
      <c r="A260" s="7" t="s">
        <v>23</v>
      </c>
      <c r="B260" s="7" t="s">
        <v>24</v>
      </c>
      <c r="C260" s="8" t="s">
        <v>53</v>
      </c>
      <c r="D260" s="28">
        <v>-17168877.6599494</v>
      </c>
      <c r="E260" s="28">
        <v>-16723296.762825601</v>
      </c>
      <c r="F260" s="28">
        <v>-8569294.3103230093</v>
      </c>
      <c r="G260" s="28">
        <v>-27435968.274953902</v>
      </c>
      <c r="H260" s="28">
        <v>-39008167.654999897</v>
      </c>
      <c r="I260" s="28">
        <v>-36496288.085157201</v>
      </c>
      <c r="J260" s="9">
        <f>+[1]N39c!$AG$46</f>
        <v>-29898408.000000004</v>
      </c>
    </row>
    <row r="261" spans="1:10" ht="15" customHeight="1" x14ac:dyDescent="0.15">
      <c r="A261" s="4" t="s">
        <v>23</v>
      </c>
      <c r="B261" s="4" t="s">
        <v>24</v>
      </c>
      <c r="C261" s="5" t="s">
        <v>55</v>
      </c>
      <c r="D261" s="27">
        <v>728588.04700699996</v>
      </c>
      <c r="E261" s="27">
        <v>0.223999999463558</v>
      </c>
      <c r="F261" s="27">
        <v>0.84199999831616701</v>
      </c>
      <c r="G261" s="27">
        <v>-1.3340000025928</v>
      </c>
      <c r="H261" s="27">
        <v>0.59200000017881405</v>
      </c>
      <c r="I261" s="6">
        <f>+[1]N39d!$AG$48</f>
        <v>0</v>
      </c>
      <c r="J261" s="6">
        <f>+[1]N39c!$AG$48</f>
        <v>0</v>
      </c>
    </row>
    <row r="262" spans="1:10" ht="15" customHeight="1" x14ac:dyDescent="0.15">
      <c r="A262" s="7" t="s">
        <v>23</v>
      </c>
      <c r="B262" s="7" t="s">
        <v>24</v>
      </c>
      <c r="C262" s="8" t="s">
        <v>56</v>
      </c>
      <c r="D262" s="28">
        <v>-6520335.7987072701</v>
      </c>
      <c r="E262" s="28">
        <v>-4805590.0719999904</v>
      </c>
      <c r="F262" s="28">
        <v>-4982801.5219999999</v>
      </c>
      <c r="G262" s="28">
        <v>-5975378.0944884103</v>
      </c>
      <c r="H262" s="28">
        <v>-3649524.7159999302</v>
      </c>
      <c r="I262" s="28">
        <v>-4397378.0741571197</v>
      </c>
      <c r="J262" s="9">
        <f>+[1]N39c!$AG$50</f>
        <v>-5562958</v>
      </c>
    </row>
    <row r="263" spans="1:10" ht="15" customHeight="1" x14ac:dyDescent="0.15">
      <c r="A263" s="4"/>
      <c r="B263" s="4"/>
      <c r="C263" s="5"/>
      <c r="D263" s="12" t="s">
        <v>54</v>
      </c>
      <c r="E263" s="12"/>
      <c r="F263" s="12"/>
      <c r="G263" s="12"/>
      <c r="H263" s="12"/>
      <c r="I263" s="12"/>
      <c r="J263" s="12"/>
    </row>
    <row r="264" spans="1:10" ht="15" customHeight="1" x14ac:dyDescent="0.15">
      <c r="A264" s="7"/>
      <c r="B264" s="7"/>
      <c r="C264" s="8" t="s">
        <v>278</v>
      </c>
      <c r="D264" s="16" t="s">
        <v>54</v>
      </c>
      <c r="E264" s="16"/>
      <c r="F264" s="16"/>
      <c r="G264" s="16"/>
      <c r="H264" s="16"/>
      <c r="I264" s="16"/>
      <c r="J264" s="16"/>
    </row>
    <row r="265" spans="1:10" ht="15" customHeight="1" x14ac:dyDescent="0.15">
      <c r="A265" s="4" t="s">
        <v>23</v>
      </c>
      <c r="B265" s="4" t="s">
        <v>24</v>
      </c>
      <c r="C265" s="5" t="s">
        <v>25</v>
      </c>
      <c r="D265" s="27">
        <v>1223421807.3310001</v>
      </c>
      <c r="E265" s="27">
        <v>1220367856</v>
      </c>
      <c r="F265" s="27">
        <v>1092988076</v>
      </c>
      <c r="G265" s="27">
        <v>1739325124</v>
      </c>
      <c r="H265" s="27">
        <v>1605907447</v>
      </c>
      <c r="I265" s="6">
        <v>1405572960</v>
      </c>
      <c r="J265" s="6">
        <f>+[1]N39c!AI8</f>
        <v>1540497874</v>
      </c>
    </row>
    <row r="266" spans="1:10" ht="15" customHeight="1" x14ac:dyDescent="0.15">
      <c r="A266" s="4" t="s">
        <v>23</v>
      </c>
      <c r="B266" s="4" t="s">
        <v>24</v>
      </c>
      <c r="C266" s="5" t="s">
        <v>26</v>
      </c>
      <c r="D266" s="27">
        <v>452923660.02925003</v>
      </c>
      <c r="E266" s="27">
        <v>483846431</v>
      </c>
      <c r="F266" s="27">
        <v>387830483.29299998</v>
      </c>
      <c r="G266" s="27">
        <v>301761054</v>
      </c>
      <c r="H266" s="27">
        <v>436510638</v>
      </c>
      <c r="I266" s="6">
        <v>482320397</v>
      </c>
      <c r="J266" s="6">
        <f>+[1]N39c!AI9</f>
        <v>488459672</v>
      </c>
    </row>
    <row r="267" spans="1:10" ht="15" customHeight="1" x14ac:dyDescent="0.15">
      <c r="A267" s="4" t="s">
        <v>23</v>
      </c>
      <c r="B267" s="4" t="s">
        <v>24</v>
      </c>
      <c r="C267" s="5" t="s">
        <v>27</v>
      </c>
      <c r="D267" s="27">
        <v>24656333.690696601</v>
      </c>
      <c r="E267" s="27">
        <v>23211521</v>
      </c>
      <c r="F267" s="27">
        <v>17848295</v>
      </c>
      <c r="G267" s="27">
        <v>21109905</v>
      </c>
      <c r="H267" s="27">
        <v>32283373</v>
      </c>
      <c r="I267" s="6">
        <v>38524413</v>
      </c>
      <c r="J267" s="6">
        <f>+[1]N39c!AI10</f>
        <v>57871712</v>
      </c>
    </row>
    <row r="268" spans="1:10" ht="15" customHeight="1" x14ac:dyDescent="0.15">
      <c r="A268" s="4" t="s">
        <v>23</v>
      </c>
      <c r="B268" s="4" t="s">
        <v>24</v>
      </c>
      <c r="C268" s="5" t="s">
        <v>28</v>
      </c>
      <c r="D268" s="27">
        <v>1701001801.0509501</v>
      </c>
      <c r="E268" s="27">
        <v>1727425808</v>
      </c>
      <c r="F268" s="27">
        <v>1498666854.293</v>
      </c>
      <c r="G268" s="27">
        <v>2062196083</v>
      </c>
      <c r="H268" s="27">
        <v>2074701458</v>
      </c>
      <c r="I268" s="6">
        <v>1926417770</v>
      </c>
      <c r="J268" s="6">
        <f>+[1]N39c!AI12</f>
        <v>2086829258</v>
      </c>
    </row>
    <row r="269" spans="1:10" ht="15" customHeight="1" x14ac:dyDescent="0.15">
      <c r="A269" s="4" t="s">
        <v>23</v>
      </c>
      <c r="B269" s="4" t="s">
        <v>24</v>
      </c>
      <c r="C269" s="5" t="s">
        <v>29</v>
      </c>
      <c r="D269" s="27">
        <v>-907312881.21599996</v>
      </c>
      <c r="E269" s="27">
        <v>-906097783</v>
      </c>
      <c r="F269" s="27">
        <v>-850622274</v>
      </c>
      <c r="G269" s="27">
        <v>-1278585657</v>
      </c>
      <c r="H269" s="27">
        <v>-1195251113</v>
      </c>
      <c r="I269" s="6">
        <v>-1054932942</v>
      </c>
      <c r="J269" s="6">
        <f>+[1]N39c!AI14</f>
        <v>-1115165332</v>
      </c>
    </row>
    <row r="270" spans="1:10" ht="15" customHeight="1" x14ac:dyDescent="0.15">
      <c r="A270" s="4" t="s">
        <v>23</v>
      </c>
      <c r="B270" s="4" t="s">
        <v>24</v>
      </c>
      <c r="C270" s="5" t="s">
        <v>30</v>
      </c>
      <c r="D270" s="27">
        <v>-165308567.80113199</v>
      </c>
      <c r="E270" s="27">
        <v>-212700129</v>
      </c>
      <c r="F270" s="27">
        <v>-190250429.29300001</v>
      </c>
      <c r="G270" s="27">
        <v>-93615655.660999998</v>
      </c>
      <c r="H270" s="27">
        <v>-257145798.433</v>
      </c>
      <c r="I270" s="6">
        <v>-331870115</v>
      </c>
      <c r="J270" s="6">
        <f>+[1]N39c!AI15</f>
        <v>-247285370</v>
      </c>
    </row>
    <row r="271" spans="1:10" ht="15" customHeight="1" x14ac:dyDescent="0.15">
      <c r="A271" s="4" t="s">
        <v>23</v>
      </c>
      <c r="B271" s="4" t="s">
        <v>24</v>
      </c>
      <c r="C271" s="10" t="s">
        <v>31</v>
      </c>
      <c r="D271" s="27">
        <v>-45922333.747171</v>
      </c>
      <c r="E271" s="27">
        <v>-49713327</v>
      </c>
      <c r="F271" s="27">
        <v>-41323406.07</v>
      </c>
      <c r="G271" s="27">
        <v>-25487608.611000001</v>
      </c>
      <c r="H271" s="27">
        <v>-78601390.756999999</v>
      </c>
      <c r="I271" s="6">
        <v>-104204015.24699999</v>
      </c>
      <c r="J271" s="6">
        <f>+[1]N39c!AI16</f>
        <v>-76527495</v>
      </c>
    </row>
    <row r="272" spans="1:10" ht="15" customHeight="1" x14ac:dyDescent="0.15">
      <c r="A272" s="4" t="s">
        <v>23</v>
      </c>
      <c r="B272" s="4" t="s">
        <v>24</v>
      </c>
      <c r="C272" s="10" t="s">
        <v>32</v>
      </c>
      <c r="D272" s="27">
        <v>-106079171.86775</v>
      </c>
      <c r="E272" s="27">
        <v>-144110346</v>
      </c>
      <c r="F272" s="27">
        <v>-128211727</v>
      </c>
      <c r="G272" s="27">
        <v>-45268737</v>
      </c>
      <c r="H272" s="27">
        <v>-151169585.71900001</v>
      </c>
      <c r="I272" s="6">
        <v>-195143522</v>
      </c>
      <c r="J272" s="6">
        <f>+[1]N39c!AI17</f>
        <v>-139310889</v>
      </c>
    </row>
    <row r="273" spans="1:10" ht="15" customHeight="1" x14ac:dyDescent="0.15">
      <c r="A273" s="4" t="s">
        <v>23</v>
      </c>
      <c r="B273" s="4" t="s">
        <v>24</v>
      </c>
      <c r="C273" s="10" t="s">
        <v>33</v>
      </c>
      <c r="D273" s="27">
        <v>-13307062.186210901</v>
      </c>
      <c r="E273" s="27">
        <v>-18876456</v>
      </c>
      <c r="F273" s="27">
        <v>-20715296.223000001</v>
      </c>
      <c r="G273" s="27">
        <v>-22859310.050000001</v>
      </c>
      <c r="H273" s="27">
        <v>-27374821.956999999</v>
      </c>
      <c r="I273" s="6">
        <v>-32522577.752999999</v>
      </c>
      <c r="J273" s="6">
        <f>+[1]N39c!AI18</f>
        <v>-31446986</v>
      </c>
    </row>
    <row r="274" spans="1:10" ht="15" customHeight="1" x14ac:dyDescent="0.15">
      <c r="A274" s="4" t="s">
        <v>23</v>
      </c>
      <c r="B274" s="4" t="s">
        <v>24</v>
      </c>
      <c r="C274" s="5" t="s">
        <v>34</v>
      </c>
      <c r="D274" s="11">
        <v>0</v>
      </c>
      <c r="E274" s="11">
        <v>0</v>
      </c>
      <c r="F274" s="11">
        <v>0</v>
      </c>
      <c r="G274" s="11">
        <v>0</v>
      </c>
      <c r="H274" s="11">
        <v>0</v>
      </c>
      <c r="I274" s="6">
        <v>-3193443.8187382701</v>
      </c>
      <c r="J274" s="6">
        <f>+[1]N39c!AI19</f>
        <v>-8979829</v>
      </c>
    </row>
    <row r="275" spans="1:10" ht="15" customHeight="1" x14ac:dyDescent="0.15">
      <c r="A275" s="4" t="s">
        <v>23</v>
      </c>
      <c r="B275" s="4" t="s">
        <v>24</v>
      </c>
      <c r="C275" s="5" t="s">
        <v>35</v>
      </c>
      <c r="D275" s="27">
        <v>-1072621449.01713</v>
      </c>
      <c r="E275" s="27">
        <v>-1118797912</v>
      </c>
      <c r="F275" s="27">
        <v>-1040872703.293</v>
      </c>
      <c r="G275" s="27">
        <v>-1372201312.661</v>
      </c>
      <c r="H275" s="27">
        <v>-1452396911.4330001</v>
      </c>
      <c r="I275" s="6">
        <v>-1389996500.8187399</v>
      </c>
      <c r="J275" s="6">
        <f>+[1]N39c!AI21</f>
        <v>-1371430531</v>
      </c>
    </row>
    <row r="276" spans="1:10" ht="15" customHeight="1" x14ac:dyDescent="0.15">
      <c r="A276" s="4" t="s">
        <v>23</v>
      </c>
      <c r="B276" s="4" t="s">
        <v>24</v>
      </c>
      <c r="C276" s="5" t="s">
        <v>36</v>
      </c>
      <c r="D276" s="27">
        <v>316108926.11500001</v>
      </c>
      <c r="E276" s="27">
        <v>314270073</v>
      </c>
      <c r="F276" s="27">
        <v>242365802</v>
      </c>
      <c r="G276" s="27">
        <v>460739467</v>
      </c>
      <c r="H276" s="27">
        <v>410656334</v>
      </c>
      <c r="I276" s="6">
        <v>350640018</v>
      </c>
      <c r="J276" s="6">
        <f>+[1]N39c!AI23</f>
        <v>425332542</v>
      </c>
    </row>
    <row r="277" spans="1:10" ht="15" customHeight="1" x14ac:dyDescent="0.15">
      <c r="A277" s="4" t="s">
        <v>23</v>
      </c>
      <c r="B277" s="4" t="s">
        <v>24</v>
      </c>
      <c r="C277" s="5" t="s">
        <v>37</v>
      </c>
      <c r="D277" s="27">
        <v>287615092.228118</v>
      </c>
      <c r="E277" s="27">
        <v>271146302</v>
      </c>
      <c r="F277" s="27">
        <v>197580054</v>
      </c>
      <c r="G277" s="27">
        <v>208145398.33899999</v>
      </c>
      <c r="H277" s="27">
        <v>179364839.567</v>
      </c>
      <c r="I277" s="6">
        <v>150450282</v>
      </c>
      <c r="J277" s="6">
        <f>+[1]N39c!AI24</f>
        <v>241174302</v>
      </c>
    </row>
    <row r="278" spans="1:10" ht="15" customHeight="1" x14ac:dyDescent="0.15">
      <c r="A278" s="4" t="s">
        <v>23</v>
      </c>
      <c r="B278" s="4" t="s">
        <v>24</v>
      </c>
      <c r="C278" s="5" t="s">
        <v>38</v>
      </c>
      <c r="D278" s="27">
        <v>24656333.313299801</v>
      </c>
      <c r="E278" s="27">
        <v>23211521</v>
      </c>
      <c r="F278" s="27">
        <v>17848295</v>
      </c>
      <c r="G278" s="27">
        <v>21109905</v>
      </c>
      <c r="H278" s="27">
        <v>32283373</v>
      </c>
      <c r="I278" s="6">
        <v>35330969.181261703</v>
      </c>
      <c r="J278" s="6">
        <f>+[1]N39c!AI25</f>
        <v>48891883</v>
      </c>
    </row>
    <row r="279" spans="1:10" ht="15" customHeight="1" x14ac:dyDescent="0.15">
      <c r="A279" s="4" t="s">
        <v>23</v>
      </c>
      <c r="B279" s="4" t="s">
        <v>24</v>
      </c>
      <c r="C279" s="5" t="s">
        <v>39</v>
      </c>
      <c r="D279" s="6">
        <v>628380351.65641797</v>
      </c>
      <c r="E279" s="6">
        <v>608627896</v>
      </c>
      <c r="F279" s="6">
        <v>457794151</v>
      </c>
      <c r="G279" s="6">
        <v>689994770.33899999</v>
      </c>
      <c r="H279" s="6">
        <v>622304546.56700003</v>
      </c>
      <c r="I279" s="6">
        <v>536421269.18126202</v>
      </c>
      <c r="J279" s="6">
        <f>+[1]N39c!AI27</f>
        <v>715398727</v>
      </c>
    </row>
    <row r="280" spans="1:10" ht="15" customHeight="1" x14ac:dyDescent="0.15">
      <c r="A280" s="4" t="s">
        <v>23</v>
      </c>
      <c r="B280" s="4" t="s">
        <v>24</v>
      </c>
      <c r="C280" s="5" t="s">
        <v>40</v>
      </c>
      <c r="D280" s="6">
        <v>-555561923.88937998</v>
      </c>
      <c r="E280" s="6">
        <v>-573226134</v>
      </c>
      <c r="F280" s="6">
        <v>-507202485</v>
      </c>
      <c r="G280" s="6">
        <v>-556676263</v>
      </c>
      <c r="H280" s="6">
        <v>-607150437</v>
      </c>
      <c r="I280" s="6">
        <v>-628566171.18156898</v>
      </c>
      <c r="J280" s="6">
        <f>+[1]N39c!AI29</f>
        <v>-621437195</v>
      </c>
    </row>
    <row r="281" spans="1:10" ht="15" customHeight="1" x14ac:dyDescent="0.15">
      <c r="A281" s="7" t="s">
        <v>23</v>
      </c>
      <c r="B281" s="7" t="s">
        <v>24</v>
      </c>
      <c r="C281" s="8" t="s">
        <v>41</v>
      </c>
      <c r="D281" s="9">
        <v>72818427.767037794</v>
      </c>
      <c r="E281" s="9">
        <v>35401762</v>
      </c>
      <c r="F281" s="9">
        <v>-49408334</v>
      </c>
      <c r="G281" s="9">
        <v>133318507.339</v>
      </c>
      <c r="H281" s="9">
        <v>15154109.567</v>
      </c>
      <c r="I281" s="9">
        <v>-92144902.000307202</v>
      </c>
      <c r="J281" s="9">
        <f>+[1]N39c!AI31</f>
        <v>93961532</v>
      </c>
    </row>
    <row r="282" spans="1:10" ht="15" customHeight="1" x14ac:dyDescent="0.15">
      <c r="A282" s="4" t="s">
        <v>23</v>
      </c>
      <c r="B282" s="4" t="s">
        <v>24</v>
      </c>
      <c r="C282" s="5" t="s">
        <v>42</v>
      </c>
      <c r="D282" s="6">
        <v>4902692.0957497004</v>
      </c>
      <c r="E282" s="6">
        <v>97196860</v>
      </c>
      <c r="F282" s="6">
        <v>28390071.421</v>
      </c>
      <c r="G282" s="6">
        <v>9687328.6610000003</v>
      </c>
      <c r="H282" s="6">
        <v>7329013.7139999997</v>
      </c>
      <c r="I282" s="6">
        <v>36552198</v>
      </c>
      <c r="J282" s="6">
        <f>+[1]N39c!AI33</f>
        <v>4224578</v>
      </c>
    </row>
    <row r="283" spans="1:10" ht="15" customHeight="1" x14ac:dyDescent="0.15">
      <c r="A283" s="4" t="s">
        <v>23</v>
      </c>
      <c r="B283" s="4" t="s">
        <v>24</v>
      </c>
      <c r="C283" s="5" t="s">
        <v>43</v>
      </c>
      <c r="D283" s="6">
        <v>3988131.1603044998</v>
      </c>
      <c r="E283" s="6">
        <v>2486060</v>
      </c>
      <c r="F283" s="6">
        <v>1435324</v>
      </c>
      <c r="G283" s="6">
        <v>2460073</v>
      </c>
      <c r="H283" s="6">
        <v>3385059</v>
      </c>
      <c r="I283" s="6">
        <v>6460939</v>
      </c>
      <c r="J283" s="6">
        <f>+[1]N39c!AI34</f>
        <v>5038536</v>
      </c>
    </row>
    <row r="284" spans="1:10" ht="15" customHeight="1" x14ac:dyDescent="0.15">
      <c r="A284" s="4" t="s">
        <v>23</v>
      </c>
      <c r="B284" s="4" t="s">
        <v>24</v>
      </c>
      <c r="C284" s="5" t="s">
        <v>44</v>
      </c>
      <c r="D284" s="6">
        <v>-22579871.328460701</v>
      </c>
      <c r="E284" s="6">
        <v>-36999051</v>
      </c>
      <c r="F284" s="6">
        <v>-41730340</v>
      </c>
      <c r="G284" s="6">
        <v>-42814313</v>
      </c>
      <c r="H284" s="6">
        <v>-44009255</v>
      </c>
      <c r="I284" s="6">
        <v>-42682803</v>
      </c>
      <c r="J284" s="6">
        <f>+[1]N39c!AI35</f>
        <v>-51032763</v>
      </c>
    </row>
    <row r="285" spans="1:10" ht="15" customHeight="1" x14ac:dyDescent="0.15">
      <c r="A285" s="4" t="s">
        <v>23</v>
      </c>
      <c r="B285" s="4" t="s">
        <v>24</v>
      </c>
      <c r="C285" s="5" t="s">
        <v>45</v>
      </c>
      <c r="D285" s="6">
        <v>27774174</v>
      </c>
      <c r="E285" s="6">
        <v>28312565</v>
      </c>
      <c r="F285" s="6">
        <v>-17284965.550000001</v>
      </c>
      <c r="G285" s="6">
        <v>6989353</v>
      </c>
      <c r="H285" s="6">
        <v>22601638</v>
      </c>
      <c r="I285" s="6">
        <v>20078642</v>
      </c>
      <c r="J285" s="6">
        <f>+[1]N39c!AI36</f>
        <v>22636701</v>
      </c>
    </row>
    <row r="286" spans="1:10" ht="15" customHeight="1" x14ac:dyDescent="0.15">
      <c r="A286" s="4" t="s">
        <v>23</v>
      </c>
      <c r="B286" s="4" t="s">
        <v>24</v>
      </c>
      <c r="C286" s="5" t="s">
        <v>46</v>
      </c>
      <c r="D286" s="6">
        <v>-1023738.9140261</v>
      </c>
      <c r="E286" s="6">
        <v>5934113</v>
      </c>
      <c r="F286" s="6">
        <v>-7572745</v>
      </c>
      <c r="G286" s="6">
        <v>-7567212</v>
      </c>
      <c r="H286" s="6">
        <v>-1250379</v>
      </c>
      <c r="I286" s="6">
        <v>-3709739</v>
      </c>
      <c r="J286" s="6">
        <f>+[1]N39c!AI37</f>
        <v>3453120</v>
      </c>
    </row>
    <row r="287" spans="1:10" ht="15" customHeight="1" x14ac:dyDescent="0.15">
      <c r="A287" s="4" t="s">
        <v>23</v>
      </c>
      <c r="B287" s="4" t="s">
        <v>24</v>
      </c>
      <c r="C287" s="5" t="s">
        <v>47</v>
      </c>
      <c r="D287" s="6">
        <v>719006.86186687101</v>
      </c>
      <c r="E287" s="6">
        <v>592738</v>
      </c>
      <c r="F287" s="6">
        <v>1046881</v>
      </c>
      <c r="G287" s="6">
        <v>-4892940</v>
      </c>
      <c r="H287" s="6">
        <v>-14036736</v>
      </c>
      <c r="I287" s="6">
        <v>-7462419</v>
      </c>
      <c r="J287" s="6">
        <f>+[1]N39c!AI38</f>
        <v>-7316728</v>
      </c>
    </row>
    <row r="288" spans="1:10" ht="15" customHeight="1" x14ac:dyDescent="0.15">
      <c r="A288" s="4" t="s">
        <v>23</v>
      </c>
      <c r="B288" s="4" t="s">
        <v>24</v>
      </c>
      <c r="C288" s="5" t="s">
        <v>48</v>
      </c>
      <c r="D288" s="6">
        <v>13780393.680838499</v>
      </c>
      <c r="E288" s="6">
        <v>97523285</v>
      </c>
      <c r="F288" s="6">
        <v>-35715774.129000001</v>
      </c>
      <c r="G288" s="6">
        <v>-36137710.339000002</v>
      </c>
      <c r="H288" s="6">
        <v>-25980659.285999998</v>
      </c>
      <c r="I288" s="6">
        <v>9236818</v>
      </c>
      <c r="J288" s="6">
        <f>+[1]N39c!AI40</f>
        <v>-22996556</v>
      </c>
    </row>
    <row r="289" spans="1:10" ht="15" customHeight="1" x14ac:dyDescent="0.15">
      <c r="A289" s="4" t="s">
        <v>23</v>
      </c>
      <c r="B289" s="4" t="s">
        <v>24</v>
      </c>
      <c r="C289" s="5" t="s">
        <v>49</v>
      </c>
      <c r="D289" s="6">
        <v>86598821.447876304</v>
      </c>
      <c r="E289" s="6">
        <v>132925047</v>
      </c>
      <c r="F289" s="6">
        <v>-85124108.128999993</v>
      </c>
      <c r="G289" s="6">
        <v>97180797</v>
      </c>
      <c r="H289" s="6">
        <v>-10826549.719000001</v>
      </c>
      <c r="I289" s="6">
        <v>-82908084.000307202</v>
      </c>
      <c r="J289" s="6">
        <f>+[1]N39c!AI41</f>
        <v>70964976</v>
      </c>
    </row>
    <row r="290" spans="1:10" ht="15" customHeight="1" x14ac:dyDescent="0.15">
      <c r="A290" s="4" t="s">
        <v>23</v>
      </c>
      <c r="B290" s="4" t="s">
        <v>24</v>
      </c>
      <c r="C290" s="5" t="s">
        <v>50</v>
      </c>
      <c r="D290" s="6">
        <v>-18445892.636327699</v>
      </c>
      <c r="E290" s="6">
        <v>-32941623</v>
      </c>
      <c r="F290" s="6">
        <v>1721414.31473</v>
      </c>
      <c r="G290" s="6">
        <v>-18588595</v>
      </c>
      <c r="H290" s="6">
        <v>31822404</v>
      </c>
      <c r="I290" s="6">
        <v>33047905</v>
      </c>
      <c r="J290" s="6">
        <f>+[1]N39c!AI42</f>
        <v>-16913770</v>
      </c>
    </row>
    <row r="291" spans="1:10" ht="15" customHeight="1" x14ac:dyDescent="0.15">
      <c r="A291" s="4" t="s">
        <v>23</v>
      </c>
      <c r="B291" s="4" t="s">
        <v>24</v>
      </c>
      <c r="C291" s="5" t="s">
        <v>51</v>
      </c>
      <c r="D291" s="6">
        <v>68152928.811548606</v>
      </c>
      <c r="E291" s="6">
        <v>99983424</v>
      </c>
      <c r="F291" s="6">
        <v>-83402693.814270005</v>
      </c>
      <c r="G291" s="6">
        <v>78592202</v>
      </c>
      <c r="H291" s="6">
        <v>20995854.280999999</v>
      </c>
      <c r="I291" s="6">
        <v>-49860179.000307202</v>
      </c>
      <c r="J291" s="6">
        <f>+[1]N39c!AI43</f>
        <v>54051206</v>
      </c>
    </row>
    <row r="292" spans="1:10" ht="15" customHeight="1" x14ac:dyDescent="0.15">
      <c r="A292" s="4" t="s">
        <v>23</v>
      </c>
      <c r="B292" s="4" t="s">
        <v>24</v>
      </c>
      <c r="C292" s="5" t="s">
        <v>52</v>
      </c>
      <c r="D292" s="6">
        <v>-122643.30100000001</v>
      </c>
      <c r="E292" s="6">
        <v>520496</v>
      </c>
      <c r="F292" s="11">
        <v>0</v>
      </c>
      <c r="G292" s="11">
        <v>0</v>
      </c>
      <c r="H292" s="11">
        <v>0</v>
      </c>
      <c r="I292" s="31">
        <v>0</v>
      </c>
      <c r="J292" s="31">
        <v>0</v>
      </c>
    </row>
    <row r="293" spans="1:10" ht="15" customHeight="1" x14ac:dyDescent="0.15">
      <c r="A293" s="7" t="s">
        <v>23</v>
      </c>
      <c r="B293" s="7" t="s">
        <v>24</v>
      </c>
      <c r="C293" s="8" t="s">
        <v>53</v>
      </c>
      <c r="D293" s="9">
        <v>68030285.510548607</v>
      </c>
      <c r="E293" s="9">
        <v>100503920</v>
      </c>
      <c r="F293" s="9">
        <v>-83402693.814270005</v>
      </c>
      <c r="G293" s="9">
        <v>78592202</v>
      </c>
      <c r="H293" s="9">
        <v>20995854.280999999</v>
      </c>
      <c r="I293" s="9">
        <v>-49860179.000307202</v>
      </c>
      <c r="J293" s="9">
        <f>+[1]N39c!$AI$46</f>
        <v>54051206</v>
      </c>
    </row>
    <row r="294" spans="1:10" ht="15" customHeight="1" x14ac:dyDescent="0.15">
      <c r="A294" s="4" t="s">
        <v>23</v>
      </c>
      <c r="B294" s="4" t="s">
        <v>24</v>
      </c>
      <c r="C294" s="5" t="s">
        <v>55</v>
      </c>
      <c r="D294" s="6">
        <v>42472518.194728501</v>
      </c>
      <c r="E294" s="6">
        <v>66525885</v>
      </c>
      <c r="F294" s="6">
        <v>67319574</v>
      </c>
      <c r="G294" s="6">
        <v>65301085</v>
      </c>
      <c r="H294" s="6">
        <v>70120753</v>
      </c>
      <c r="I294" s="6">
        <v>75030053.103347495</v>
      </c>
      <c r="J294" s="6">
        <f>+[1]N39c!$AI$48</f>
        <v>79279394</v>
      </c>
    </row>
    <row r="295" spans="1:10" ht="15" customHeight="1" x14ac:dyDescent="0.15">
      <c r="A295" s="7" t="s">
        <v>23</v>
      </c>
      <c r="B295" s="7" t="s">
        <v>24</v>
      </c>
      <c r="C295" s="8" t="s">
        <v>56</v>
      </c>
      <c r="D295" s="9">
        <v>115290952.961766</v>
      </c>
      <c r="E295" s="9">
        <v>101927650</v>
      </c>
      <c r="F295" s="9">
        <v>17911240</v>
      </c>
      <c r="G295" s="9">
        <v>198619592.33899999</v>
      </c>
      <c r="H295" s="9">
        <v>85274862.567000002</v>
      </c>
      <c r="I295" s="9">
        <v>-17114848.8969598</v>
      </c>
      <c r="J295" s="9">
        <f>+[1]N39c!$AI$50</f>
        <v>173240926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AD56C-FD6C-990E-350F-DB74A8013D18}">
  <sheetPr>
    <tabColor rgb="FF92D050"/>
  </sheetPr>
  <dimension ref="A1:AE298"/>
  <sheetViews>
    <sheetView zoomScaleNormal="100" workbookViewId="0">
      <pane xSplit="3" ySplit="3" topLeftCell="AE285" activePane="bottomRight" state="frozen"/>
      <selection pane="topRight" activeCell="D1" sqref="D1"/>
      <selection pane="bottomLeft" activeCell="A4" sqref="A4"/>
      <selection pane="bottomRight" activeCell="AE1" sqref="AE1:AE3"/>
    </sheetView>
  </sheetViews>
  <sheetFormatPr baseColWidth="10" defaultColWidth="10.28515625" defaultRowHeight="15" customHeight="1" outlineLevelCol="1" x14ac:dyDescent="0.25"/>
  <cols>
    <col min="1" max="2" width="25" hidden="1" customWidth="1" outlineLevel="1"/>
    <col min="3" max="3" width="66.7109375" style="15" customWidth="1" collapsed="1"/>
    <col min="4" max="31" width="25" customWidth="1"/>
  </cols>
  <sheetData>
    <row r="1" spans="1:31" ht="15" customHeight="1" x14ac:dyDescent="0.25">
      <c r="A1" s="2" t="s">
        <v>0</v>
      </c>
      <c r="B1" s="2" t="s">
        <v>1</v>
      </c>
      <c r="C1" s="3" t="s">
        <v>2</v>
      </c>
      <c r="D1" s="2" t="s">
        <v>57</v>
      </c>
      <c r="E1" s="2" t="s">
        <v>58</v>
      </c>
      <c r="F1" s="2" t="s">
        <v>59</v>
      </c>
      <c r="G1" s="2" t="s">
        <v>60</v>
      </c>
      <c r="H1" s="2" t="s">
        <v>61</v>
      </c>
      <c r="I1" s="2" t="s">
        <v>62</v>
      </c>
      <c r="J1" s="2" t="s">
        <v>63</v>
      </c>
      <c r="K1" s="2" t="s">
        <v>64</v>
      </c>
      <c r="L1" s="2" t="s">
        <v>65</v>
      </c>
      <c r="M1" s="2" t="s">
        <v>66</v>
      </c>
      <c r="N1" s="2" t="s">
        <v>67</v>
      </c>
      <c r="O1" s="2" t="s">
        <v>68</v>
      </c>
      <c r="P1" s="2" t="s">
        <v>69</v>
      </c>
      <c r="Q1" s="2" t="s">
        <v>70</v>
      </c>
      <c r="R1" s="2" t="s">
        <v>71</v>
      </c>
      <c r="S1" s="2" t="s">
        <v>72</v>
      </c>
      <c r="T1" s="2" t="s">
        <v>73</v>
      </c>
      <c r="U1" s="2" t="s">
        <v>74</v>
      </c>
      <c r="V1" s="2" t="s">
        <v>75</v>
      </c>
      <c r="W1" s="2" t="s">
        <v>76</v>
      </c>
      <c r="X1" s="2" t="s">
        <v>77</v>
      </c>
      <c r="Y1" s="2" t="s">
        <v>78</v>
      </c>
      <c r="Z1" s="2" t="s">
        <v>79</v>
      </c>
      <c r="AA1" s="2" t="s">
        <v>80</v>
      </c>
      <c r="AB1" s="2" t="s">
        <v>81</v>
      </c>
      <c r="AC1" s="2" t="s">
        <v>82</v>
      </c>
      <c r="AD1" s="2" t="s">
        <v>83</v>
      </c>
      <c r="AE1" s="2" t="s">
        <v>286</v>
      </c>
    </row>
    <row r="2" spans="1:31" ht="15" customHeight="1" x14ac:dyDescent="0.25">
      <c r="A2" s="2"/>
      <c r="B2" s="2"/>
      <c r="C2" s="3" t="s">
        <v>9</v>
      </c>
      <c r="D2" s="2" t="s">
        <v>84</v>
      </c>
      <c r="E2" s="2" t="s">
        <v>85</v>
      </c>
      <c r="F2" s="2" t="s">
        <v>86</v>
      </c>
      <c r="G2" s="2" t="s">
        <v>10</v>
      </c>
      <c r="H2" s="2" t="s">
        <v>87</v>
      </c>
      <c r="I2" s="2" t="s">
        <v>88</v>
      </c>
      <c r="J2" s="2" t="s">
        <v>89</v>
      </c>
      <c r="K2" s="2" t="s">
        <v>11</v>
      </c>
      <c r="L2" s="2" t="s">
        <v>90</v>
      </c>
      <c r="M2" s="2" t="s">
        <v>91</v>
      </c>
      <c r="N2" s="2" t="s">
        <v>92</v>
      </c>
      <c r="O2" s="2" t="s">
        <v>12</v>
      </c>
      <c r="P2" s="2" t="s">
        <v>93</v>
      </c>
      <c r="Q2" s="2" t="s">
        <v>94</v>
      </c>
      <c r="R2" s="2" t="s">
        <v>95</v>
      </c>
      <c r="S2" s="2" t="s">
        <v>13</v>
      </c>
      <c r="T2" s="2" t="s">
        <v>96</v>
      </c>
      <c r="U2" s="2" t="s">
        <v>97</v>
      </c>
      <c r="V2" s="2" t="s">
        <v>98</v>
      </c>
      <c r="W2" s="2" t="s">
        <v>14</v>
      </c>
      <c r="X2" s="2" t="s">
        <v>21</v>
      </c>
      <c r="Y2" s="2" t="s">
        <v>99</v>
      </c>
      <c r="Z2" s="2" t="s">
        <v>100</v>
      </c>
      <c r="AA2" s="2" t="s">
        <v>15</v>
      </c>
      <c r="AB2" s="2" t="s">
        <v>101</v>
      </c>
      <c r="AC2" s="2" t="s">
        <v>102</v>
      </c>
      <c r="AD2" s="2" t="s">
        <v>103</v>
      </c>
      <c r="AE2" s="2" t="s">
        <v>15</v>
      </c>
    </row>
    <row r="3" spans="1:31" ht="15" customHeight="1" x14ac:dyDescent="0.25">
      <c r="A3" s="2"/>
      <c r="B3" s="2"/>
      <c r="C3" s="3" t="s">
        <v>16</v>
      </c>
      <c r="D3" s="2" t="s">
        <v>104</v>
      </c>
      <c r="E3" s="2" t="s">
        <v>105</v>
      </c>
      <c r="F3" s="2" t="s">
        <v>106</v>
      </c>
      <c r="G3" s="2" t="s">
        <v>17</v>
      </c>
      <c r="H3" s="2" t="s">
        <v>107</v>
      </c>
      <c r="I3" s="2" t="s">
        <v>108</v>
      </c>
      <c r="J3" s="2" t="s">
        <v>109</v>
      </c>
      <c r="K3" s="2" t="s">
        <v>18</v>
      </c>
      <c r="L3" s="2" t="s">
        <v>110</v>
      </c>
      <c r="M3" s="2" t="s">
        <v>111</v>
      </c>
      <c r="N3" s="2" t="s">
        <v>112</v>
      </c>
      <c r="O3" s="2" t="s">
        <v>19</v>
      </c>
      <c r="P3" s="2" t="s">
        <v>113</v>
      </c>
      <c r="Q3" s="2" t="s">
        <v>114</v>
      </c>
      <c r="R3" s="2" t="s">
        <v>115</v>
      </c>
      <c r="S3" s="2" t="s">
        <v>20</v>
      </c>
      <c r="T3" s="2" t="s">
        <v>116</v>
      </c>
      <c r="U3" s="2" t="s">
        <v>117</v>
      </c>
      <c r="V3" s="2" t="s">
        <v>118</v>
      </c>
      <c r="W3" s="2" t="s">
        <v>21</v>
      </c>
      <c r="X3" s="2" t="s">
        <v>119</v>
      </c>
      <c r="Y3" s="2" t="s">
        <v>120</v>
      </c>
      <c r="Z3" s="2" t="s">
        <v>121</v>
      </c>
      <c r="AA3" s="2" t="s">
        <v>22</v>
      </c>
      <c r="AB3" s="2" t="s">
        <v>122</v>
      </c>
      <c r="AC3" s="2" t="s">
        <v>123</v>
      </c>
      <c r="AD3" s="2" t="s">
        <v>124</v>
      </c>
      <c r="AE3" s="2" t="s">
        <v>285</v>
      </c>
    </row>
    <row r="4" spans="1:31" ht="15" customHeight="1" x14ac:dyDescent="0.15">
      <c r="A4" s="18"/>
      <c r="B4" s="18"/>
      <c r="C4" s="19" t="s">
        <v>230</v>
      </c>
      <c r="D4" s="20" t="s">
        <v>54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</row>
    <row r="5" spans="1:31" ht="15" customHeight="1" x14ac:dyDescent="0.15">
      <c r="A5" s="7"/>
      <c r="B5" s="7"/>
      <c r="C5" s="8" t="s">
        <v>270</v>
      </c>
      <c r="D5" s="16" t="s">
        <v>54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</row>
    <row r="6" spans="1:31" ht="15" customHeight="1" x14ac:dyDescent="0.15">
      <c r="A6" s="4" t="s">
        <v>23</v>
      </c>
      <c r="B6" s="4" t="s">
        <v>24</v>
      </c>
      <c r="C6" s="5" t="s">
        <v>271</v>
      </c>
      <c r="D6" s="6">
        <v>175767121.583</v>
      </c>
      <c r="E6" s="6">
        <v>209492277.51800001</v>
      </c>
      <c r="F6" s="6">
        <v>172520798.52200001</v>
      </c>
      <c r="G6" s="6">
        <v>259912990.80199999</v>
      </c>
      <c r="H6" s="6">
        <v>180008336.414</v>
      </c>
      <c r="I6" s="6">
        <v>206585381.586</v>
      </c>
      <c r="J6" s="6">
        <v>172448307</v>
      </c>
      <c r="K6" s="6">
        <v>228231874</v>
      </c>
      <c r="L6" s="6">
        <v>152975024</v>
      </c>
      <c r="M6" s="6">
        <v>79960525.702999994</v>
      </c>
      <c r="N6" s="6">
        <v>184889374.169</v>
      </c>
      <c r="O6" s="6">
        <v>330402551.935</v>
      </c>
      <c r="P6" s="6">
        <v>222624737.05399999</v>
      </c>
      <c r="Q6" s="6">
        <v>282020048.52100003</v>
      </c>
      <c r="R6" s="6">
        <v>352551434.31800002</v>
      </c>
      <c r="S6" s="6">
        <v>432488630.69199997</v>
      </c>
      <c r="T6" s="6">
        <v>253318596</v>
      </c>
      <c r="U6" s="6">
        <v>274184523.29699999</v>
      </c>
      <c r="V6" s="6">
        <v>224242535.993</v>
      </c>
      <c r="W6" s="6">
        <v>336300015.54799998</v>
      </c>
      <c r="X6" s="6">
        <v>210170156.294</v>
      </c>
      <c r="Y6" s="6">
        <v>235899799.116</v>
      </c>
      <c r="Z6" s="6">
        <v>191362198.37400001</v>
      </c>
      <c r="AA6" s="6">
        <v>306825888</v>
      </c>
      <c r="AB6" s="6">
        <v>209001410.838</v>
      </c>
      <c r="AC6" s="6">
        <v>249196693.48699999</v>
      </c>
      <c r="AD6" s="6">
        <v>201140539.949</v>
      </c>
      <c r="AE6" s="6">
        <f>+'[2]Resultados Trim. Corp 4T24'!$B$12</f>
        <v>330961158.23499978</v>
      </c>
    </row>
    <row r="7" spans="1:31" ht="15" customHeight="1" x14ac:dyDescent="0.15">
      <c r="A7" s="4" t="s">
        <v>23</v>
      </c>
      <c r="B7" s="4" t="s">
        <v>24</v>
      </c>
      <c r="C7" s="5" t="s">
        <v>272</v>
      </c>
      <c r="D7" s="6">
        <v>-124220125.273</v>
      </c>
      <c r="E7" s="6">
        <v>-143353840.46900001</v>
      </c>
      <c r="F7" s="6">
        <v>-126654529.668</v>
      </c>
      <c r="G7" s="6">
        <v>-177877827.46399999</v>
      </c>
      <c r="H7" s="6">
        <v>-129667509.04000001</v>
      </c>
      <c r="I7" s="6">
        <v>-145516660.96000001</v>
      </c>
      <c r="J7" s="6">
        <v>-126808556</v>
      </c>
      <c r="K7" s="6">
        <v>-160189856</v>
      </c>
      <c r="L7" s="6">
        <v>-113389508</v>
      </c>
      <c r="M7" s="6">
        <v>-64648319.254000001</v>
      </c>
      <c r="N7" s="6">
        <v>-155558727.67500001</v>
      </c>
      <c r="O7" s="6">
        <v>-240596525.45199999</v>
      </c>
      <c r="P7" s="6">
        <v>-169441869.90599999</v>
      </c>
      <c r="Q7" s="6">
        <v>-214481858.07300001</v>
      </c>
      <c r="R7" s="6">
        <v>-245956677.722</v>
      </c>
      <c r="S7" s="6">
        <v>-292012093.93300003</v>
      </c>
      <c r="T7" s="6">
        <v>-179272908</v>
      </c>
      <c r="U7" s="6">
        <v>-202722771.257</v>
      </c>
      <c r="V7" s="6">
        <v>-169424201.991</v>
      </c>
      <c r="W7" s="6">
        <v>-242403878.79800001</v>
      </c>
      <c r="X7" s="6">
        <v>-161780241.29699999</v>
      </c>
      <c r="Y7" s="6">
        <v>-175806317.87200001</v>
      </c>
      <c r="Z7" s="6">
        <v>-141639731.14700001</v>
      </c>
      <c r="AA7" s="6">
        <v>-223294886</v>
      </c>
      <c r="AB7" s="6">
        <v>-152025302.35100001</v>
      </c>
      <c r="AC7" s="6">
        <v>-176217791.15099999</v>
      </c>
      <c r="AD7" s="6">
        <v>-146091480.59200001</v>
      </c>
      <c r="AE7" s="6">
        <f>+'[2]Resultados Trim. Corp 4T24'!$B$20</f>
        <v>-218188913.07000005</v>
      </c>
    </row>
    <row r="8" spans="1:31" ht="15" customHeight="1" x14ac:dyDescent="0.15">
      <c r="A8" s="4" t="s">
        <v>23</v>
      </c>
      <c r="B8" s="4" t="s">
        <v>24</v>
      </c>
      <c r="C8" s="5" t="s">
        <v>273</v>
      </c>
      <c r="D8" s="6">
        <v>51546996.310000002</v>
      </c>
      <c r="E8" s="6">
        <v>66138437.049000002</v>
      </c>
      <c r="F8" s="6">
        <v>45866268.854000002</v>
      </c>
      <c r="G8" s="6">
        <v>82035163.338</v>
      </c>
      <c r="H8" s="6">
        <v>50340827.373999998</v>
      </c>
      <c r="I8" s="6">
        <v>61068720.626000002</v>
      </c>
      <c r="J8" s="6">
        <v>45639751</v>
      </c>
      <c r="K8" s="6">
        <v>68042018</v>
      </c>
      <c r="L8" s="6">
        <v>39585516</v>
      </c>
      <c r="M8" s="6">
        <v>15312206.448999999</v>
      </c>
      <c r="N8" s="6">
        <v>29330646.493999999</v>
      </c>
      <c r="O8" s="6">
        <v>89806026.482999995</v>
      </c>
      <c r="P8" s="6">
        <v>53182867.148000002</v>
      </c>
      <c r="Q8" s="6">
        <v>67538190.447999895</v>
      </c>
      <c r="R8" s="6">
        <v>106594756.596</v>
      </c>
      <c r="S8" s="6">
        <v>140476536.759</v>
      </c>
      <c r="T8" s="6">
        <v>74045688</v>
      </c>
      <c r="U8" s="6">
        <v>71461752.039999902</v>
      </c>
      <c r="V8" s="6">
        <v>54818334.002000101</v>
      </c>
      <c r="W8" s="6">
        <v>93896136.75</v>
      </c>
      <c r="X8" s="6">
        <v>48389914.997000001</v>
      </c>
      <c r="Y8" s="6">
        <v>60093481.244000003</v>
      </c>
      <c r="Z8" s="6">
        <v>49722467.226999998</v>
      </c>
      <c r="AA8" s="6">
        <v>83531002</v>
      </c>
      <c r="AB8" s="6">
        <v>56976108.487000003</v>
      </c>
      <c r="AC8" s="6">
        <v>72978902.335999995</v>
      </c>
      <c r="AD8" s="6">
        <v>55049059.357000098</v>
      </c>
      <c r="AE8" s="6">
        <f>+'[2]Resultados Trim. Corp 4T24'!$B$25</f>
        <v>112772245.16499972</v>
      </c>
    </row>
    <row r="9" spans="1:31" ht="15" customHeight="1" x14ac:dyDescent="0.15">
      <c r="A9" s="4" t="s">
        <v>23</v>
      </c>
      <c r="B9" s="4" t="s">
        <v>24</v>
      </c>
      <c r="C9" s="5" t="s">
        <v>40</v>
      </c>
      <c r="D9" s="6">
        <v>-53190302.033</v>
      </c>
      <c r="E9" s="6">
        <v>-61841810.042000003</v>
      </c>
      <c r="F9" s="6">
        <v>-56296052.101999998</v>
      </c>
      <c r="G9" s="6">
        <v>-71968691.511999995</v>
      </c>
      <c r="H9" s="6">
        <v>-52777723.734999999</v>
      </c>
      <c r="I9" s="6">
        <v>-58193765.265000001</v>
      </c>
      <c r="J9" s="6">
        <v>-54924283</v>
      </c>
      <c r="K9" s="6">
        <v>-79977400</v>
      </c>
      <c r="L9" s="6">
        <v>-53033590</v>
      </c>
      <c r="M9" s="6">
        <v>-40209270.961000003</v>
      </c>
      <c r="N9" s="6">
        <v>-47955568.707999997</v>
      </c>
      <c r="O9" s="6">
        <v>-70691945.038000003</v>
      </c>
      <c r="P9" s="6">
        <v>-58261767.767999999</v>
      </c>
      <c r="Q9" s="6">
        <v>-58700607.259000003</v>
      </c>
      <c r="R9" s="6">
        <v>-67357151.314999998</v>
      </c>
      <c r="S9" s="6">
        <v>-87284424.672999993</v>
      </c>
      <c r="T9" s="6">
        <v>-66978699</v>
      </c>
      <c r="U9" s="6">
        <v>-73799922.881999999</v>
      </c>
      <c r="V9" s="6">
        <v>-70103567.702999994</v>
      </c>
      <c r="W9" s="6">
        <v>-80673974.461999997</v>
      </c>
      <c r="X9" s="6">
        <v>-70302159.974999994</v>
      </c>
      <c r="Y9" s="6">
        <v>-72950199.688999996</v>
      </c>
      <c r="Z9" s="6">
        <v>-71324497.684</v>
      </c>
      <c r="AA9" s="6">
        <v>-85534406</v>
      </c>
      <c r="AB9" s="6">
        <v>-67715625.162</v>
      </c>
      <c r="AC9" s="6">
        <v>-72528070.114999995</v>
      </c>
      <c r="AD9" s="6">
        <v>-73145161.849000007</v>
      </c>
      <c r="AE9" s="6">
        <f>+'[2]Resultados Trim. Corp 4T24'!$B$27</f>
        <v>-88357822.513000011</v>
      </c>
    </row>
    <row r="10" spans="1:31" ht="15" customHeight="1" x14ac:dyDescent="0.15">
      <c r="A10" s="7" t="s">
        <v>23</v>
      </c>
      <c r="B10" s="7" t="s">
        <v>24</v>
      </c>
      <c r="C10" s="8" t="s">
        <v>41</v>
      </c>
      <c r="D10" s="9">
        <v>-1643305.72299998</v>
      </c>
      <c r="E10" s="9">
        <v>4296627.0069999602</v>
      </c>
      <c r="F10" s="9">
        <v>-10429783.248</v>
      </c>
      <c r="G10" s="9">
        <v>10066471.825999999</v>
      </c>
      <c r="H10" s="9">
        <v>-2436896.361</v>
      </c>
      <c r="I10" s="9">
        <v>2874955.3610000201</v>
      </c>
      <c r="J10" s="9">
        <v>-9284532</v>
      </c>
      <c r="K10" s="9">
        <v>-11935382</v>
      </c>
      <c r="L10" s="9">
        <v>-13448074</v>
      </c>
      <c r="M10" s="9">
        <v>-24897064.511999998</v>
      </c>
      <c r="N10" s="9">
        <v>-18624922.214000002</v>
      </c>
      <c r="O10" s="9">
        <v>19114081.445</v>
      </c>
      <c r="P10" s="9">
        <v>-5078900.62</v>
      </c>
      <c r="Q10" s="9">
        <v>8837583.1889999099</v>
      </c>
      <c r="R10" s="9">
        <v>39237605.2810001</v>
      </c>
      <c r="S10" s="9">
        <v>53192112.0860001</v>
      </c>
      <c r="T10" s="9">
        <v>7066989</v>
      </c>
      <c r="U10" s="9">
        <v>-2338170.84200005</v>
      </c>
      <c r="V10" s="9">
        <v>-15285233.700999901</v>
      </c>
      <c r="W10" s="9">
        <v>13222162.288000001</v>
      </c>
      <c r="X10" s="9">
        <v>-21912244.978</v>
      </c>
      <c r="Y10" s="9">
        <v>-12856718.445</v>
      </c>
      <c r="Z10" s="9">
        <v>-21602030.456999999</v>
      </c>
      <c r="AA10" s="9">
        <v>-2003404</v>
      </c>
      <c r="AB10" s="9">
        <v>-10739516.675000001</v>
      </c>
      <c r="AC10" s="9">
        <v>450832.22100001603</v>
      </c>
      <c r="AD10" s="9">
        <v>-18096102.491999902</v>
      </c>
      <c r="AE10" s="9">
        <f>+'[2]Resultados Trim. Corp 4T24'!$B$29</f>
        <v>24414422.651999712</v>
      </c>
    </row>
    <row r="11" spans="1:31" ht="15" customHeight="1" x14ac:dyDescent="0.15">
      <c r="A11" s="4" t="s">
        <v>23</v>
      </c>
      <c r="B11" s="4" t="s">
        <v>24</v>
      </c>
      <c r="C11" s="5" t="s">
        <v>42</v>
      </c>
      <c r="D11" s="6">
        <v>745983.49</v>
      </c>
      <c r="E11" s="6">
        <v>14411.097</v>
      </c>
      <c r="F11" s="6">
        <v>75815.616999999998</v>
      </c>
      <c r="G11" s="6">
        <v>565876.25699999998</v>
      </c>
      <c r="H11" s="6">
        <v>45436.610999999997</v>
      </c>
      <c r="I11" s="6">
        <v>46527.389000000003</v>
      </c>
      <c r="J11" s="6">
        <v>-2045921</v>
      </c>
      <c r="K11" s="6">
        <v>-2703149</v>
      </c>
      <c r="L11" s="6">
        <v>32904</v>
      </c>
      <c r="M11" s="6">
        <v>151565.617</v>
      </c>
      <c r="N11" s="6">
        <v>741465.255</v>
      </c>
      <c r="O11" s="6">
        <v>-54157.747000000098</v>
      </c>
      <c r="P11" s="6">
        <v>231661.36</v>
      </c>
      <c r="Q11" s="6">
        <v>-27771.546999999999</v>
      </c>
      <c r="R11" s="6">
        <v>-38073.921000000002</v>
      </c>
      <c r="S11" s="6">
        <v>-116409.621</v>
      </c>
      <c r="T11" s="6">
        <v>97360</v>
      </c>
      <c r="U11" s="6">
        <v>123314.516</v>
      </c>
      <c r="V11" s="6">
        <v>8107935.5520000001</v>
      </c>
      <c r="W11" s="6">
        <v>666080.35799999896</v>
      </c>
      <c r="X11" s="6">
        <v>2559.4229999999998</v>
      </c>
      <c r="Y11" s="6">
        <v>3569025.3640000001</v>
      </c>
      <c r="Z11" s="6">
        <v>1376084.83</v>
      </c>
      <c r="AA11" s="6">
        <v>-1042172</v>
      </c>
      <c r="AB11" s="6">
        <v>324241.25799999997</v>
      </c>
      <c r="AC11" s="6">
        <v>598703.24800000002</v>
      </c>
      <c r="AD11" s="6">
        <v>105319.307</v>
      </c>
      <c r="AE11" s="6">
        <f>+'[2]Resultados Trim. Corp 4T24'!B31</f>
        <v>-1633802.4820000001</v>
      </c>
    </row>
    <row r="12" spans="1:31" ht="15" customHeight="1" x14ac:dyDescent="0.15">
      <c r="A12" s="4" t="s">
        <v>23</v>
      </c>
      <c r="B12" s="4" t="s">
        <v>24</v>
      </c>
      <c r="C12" s="5" t="s">
        <v>43</v>
      </c>
      <c r="D12" s="6">
        <v>346755.19199999998</v>
      </c>
      <c r="E12" s="6">
        <v>543549.06900000002</v>
      </c>
      <c r="F12" s="6">
        <v>579423.48100000003</v>
      </c>
      <c r="G12" s="6">
        <v>459390.59700000001</v>
      </c>
      <c r="H12" s="6">
        <v>321908.50099999999</v>
      </c>
      <c r="I12" s="6">
        <v>610333.49899999995</v>
      </c>
      <c r="J12" s="6">
        <v>335411</v>
      </c>
      <c r="K12" s="6">
        <v>250809</v>
      </c>
      <c r="L12" s="6">
        <v>436784</v>
      </c>
      <c r="M12" s="6">
        <v>283703.09499999997</v>
      </c>
      <c r="N12" s="6">
        <v>177667.152</v>
      </c>
      <c r="O12" s="6">
        <v>233624.736</v>
      </c>
      <c r="P12" s="6">
        <v>218570.66800000001</v>
      </c>
      <c r="Q12" s="6">
        <v>318400.19500000001</v>
      </c>
      <c r="R12" s="6">
        <v>240273.65599999999</v>
      </c>
      <c r="S12" s="6">
        <v>983998.90300000005</v>
      </c>
      <c r="T12" s="6">
        <v>613606</v>
      </c>
      <c r="U12" s="6">
        <v>598042.51599999995</v>
      </c>
      <c r="V12" s="6">
        <v>513027.46299999999</v>
      </c>
      <c r="W12" s="6">
        <v>398875.69</v>
      </c>
      <c r="X12" s="6">
        <v>382898.72499999998</v>
      </c>
      <c r="Y12" s="6">
        <v>421190.05499999999</v>
      </c>
      <c r="Z12" s="6">
        <v>207784.60399999999</v>
      </c>
      <c r="AA12" s="6">
        <v>249623</v>
      </c>
      <c r="AB12" s="6">
        <v>184274.98300000001</v>
      </c>
      <c r="AC12" s="6">
        <v>205156.79</v>
      </c>
      <c r="AD12" s="6">
        <v>124236.871</v>
      </c>
      <c r="AE12" s="6">
        <f>+'[2]Resultados Trim. Corp 4T24'!B32</f>
        <v>236476.02300000004</v>
      </c>
    </row>
    <row r="13" spans="1:31" ht="15" customHeight="1" x14ac:dyDescent="0.15">
      <c r="A13" s="4" t="s">
        <v>23</v>
      </c>
      <c r="B13" s="4" t="s">
        <v>24</v>
      </c>
      <c r="C13" s="5" t="s">
        <v>44</v>
      </c>
      <c r="D13" s="6">
        <v>-98090.13</v>
      </c>
      <c r="E13" s="6">
        <v>-90174.63</v>
      </c>
      <c r="F13" s="6">
        <v>-92769.930999999997</v>
      </c>
      <c r="G13" s="6">
        <v>-142597.80499999999</v>
      </c>
      <c r="H13" s="6">
        <v>-2836502.7179999999</v>
      </c>
      <c r="I13" s="6">
        <v>-2843341.2820000001</v>
      </c>
      <c r="J13" s="6">
        <v>-2818550</v>
      </c>
      <c r="K13" s="6">
        <v>-3115717</v>
      </c>
      <c r="L13" s="6">
        <v>-2747440</v>
      </c>
      <c r="M13" s="6">
        <v>-2759237.5869999998</v>
      </c>
      <c r="N13" s="6">
        <v>-2662965.952</v>
      </c>
      <c r="O13" s="6">
        <v>-2606968.0380000002</v>
      </c>
      <c r="P13" s="6">
        <v>-2660259.9900000002</v>
      </c>
      <c r="Q13" s="6">
        <v>-2688345.2089999998</v>
      </c>
      <c r="R13" s="6">
        <v>-2669635.5350000001</v>
      </c>
      <c r="S13" s="6">
        <v>-2626533.6940000001</v>
      </c>
      <c r="T13" s="6">
        <v>-2722123</v>
      </c>
      <c r="U13" s="6">
        <v>-2771714.4840000002</v>
      </c>
      <c r="V13" s="6">
        <v>-2901370.2820000001</v>
      </c>
      <c r="W13" s="6">
        <v>-3400912.7910000002</v>
      </c>
      <c r="X13" s="6">
        <v>-2882251.7579999999</v>
      </c>
      <c r="Y13" s="6">
        <v>-3072617.1719999998</v>
      </c>
      <c r="Z13" s="6">
        <v>-2923492.4160000002</v>
      </c>
      <c r="AA13" s="6">
        <v>-2991630</v>
      </c>
      <c r="AB13" s="6">
        <v>-3553766.0649999999</v>
      </c>
      <c r="AC13" s="6">
        <v>-3065653.662</v>
      </c>
      <c r="AD13" s="6">
        <v>-3181455.9019999998</v>
      </c>
      <c r="AE13" s="6">
        <f>+'[2]Resultados Trim. Corp 4T24'!B33</f>
        <v>-3201716.936999999</v>
      </c>
    </row>
    <row r="14" spans="1:31" ht="15" customHeight="1" x14ac:dyDescent="0.15">
      <c r="A14" s="4" t="s">
        <v>23</v>
      </c>
      <c r="B14" s="4" t="s">
        <v>24</v>
      </c>
      <c r="C14" s="5" t="s">
        <v>46</v>
      </c>
      <c r="D14" s="6">
        <v>2619.9379999999901</v>
      </c>
      <c r="E14" s="6">
        <v>-183311.13099999999</v>
      </c>
      <c r="F14" s="6">
        <v>87692.910999999993</v>
      </c>
      <c r="G14" s="6">
        <v>-304646.84899999999</v>
      </c>
      <c r="H14" s="6">
        <v>359053.71</v>
      </c>
      <c r="I14" s="6">
        <v>183266.29</v>
      </c>
      <c r="J14" s="6">
        <v>72137</v>
      </c>
      <c r="K14" s="6">
        <v>-105260</v>
      </c>
      <c r="L14" s="6">
        <v>61092</v>
      </c>
      <c r="M14" s="6">
        <v>192399.94500000001</v>
      </c>
      <c r="N14" s="6">
        <v>-21265.337</v>
      </c>
      <c r="O14" s="6">
        <v>300605.25699999998</v>
      </c>
      <c r="P14" s="6">
        <v>149859.77900000001</v>
      </c>
      <c r="Q14" s="6">
        <v>-149372.07199999999</v>
      </c>
      <c r="R14" s="6">
        <v>1000896.384</v>
      </c>
      <c r="S14" s="6">
        <v>-339298.32500000001</v>
      </c>
      <c r="T14" s="6">
        <v>-1338055</v>
      </c>
      <c r="U14" s="6">
        <v>-670030.18900000001</v>
      </c>
      <c r="V14" s="6">
        <v>-779846.02899999998</v>
      </c>
      <c r="W14" s="6">
        <v>-2241851.622</v>
      </c>
      <c r="X14" s="6">
        <v>-1237745.652</v>
      </c>
      <c r="Y14" s="6">
        <v>-540036.929</v>
      </c>
      <c r="Z14" s="6">
        <v>-165565.37700000001</v>
      </c>
      <c r="AA14" s="6">
        <v>717785</v>
      </c>
      <c r="AB14" s="6">
        <v>-391846.06</v>
      </c>
      <c r="AC14" s="6">
        <v>1460729.102</v>
      </c>
      <c r="AD14" s="6">
        <v>845487.25</v>
      </c>
      <c r="AE14" s="6">
        <f>+'[2]Resultados Trim. Corp 4T24'!$B$35</f>
        <v>-4146944.4159999997</v>
      </c>
    </row>
    <row r="15" spans="1:31" ht="15" customHeight="1" x14ac:dyDescent="0.15">
      <c r="A15" s="4" t="s">
        <v>23</v>
      </c>
      <c r="B15" s="4" t="s">
        <v>24</v>
      </c>
      <c r="C15" s="5" t="s">
        <v>47</v>
      </c>
      <c r="D15" s="6">
        <v>51280.542999999998</v>
      </c>
      <c r="E15" s="6">
        <v>88383.456000000006</v>
      </c>
      <c r="F15" s="6">
        <v>134451.14300000001</v>
      </c>
      <c r="G15" s="6">
        <v>160798.21799999999</v>
      </c>
      <c r="H15" s="6">
        <v>-12410.221</v>
      </c>
      <c r="I15" s="6">
        <v>309190.22100000002</v>
      </c>
      <c r="J15" s="6">
        <v>53414</v>
      </c>
      <c r="K15" s="6">
        <v>245960</v>
      </c>
      <c r="L15" s="6">
        <v>381980</v>
      </c>
      <c r="M15" s="6">
        <v>44891.563999999998</v>
      </c>
      <c r="N15" s="6">
        <v>36218.466</v>
      </c>
      <c r="O15" s="6">
        <v>328862.95199999999</v>
      </c>
      <c r="P15" s="6">
        <v>214932.81599999999</v>
      </c>
      <c r="Q15" s="6">
        <v>140696.48499999999</v>
      </c>
      <c r="R15" s="6">
        <v>-119201.977</v>
      </c>
      <c r="S15" s="6">
        <v>-128649.103</v>
      </c>
      <c r="T15" s="6">
        <v>-121814</v>
      </c>
      <c r="U15" s="6">
        <v>-400992.86</v>
      </c>
      <c r="V15" s="6">
        <v>-278223.10200000001</v>
      </c>
      <c r="W15" s="6">
        <v>-164159.883</v>
      </c>
      <c r="X15" s="6">
        <v>-75795.137000000002</v>
      </c>
      <c r="Y15" s="6">
        <v>-194785.31</v>
      </c>
      <c r="Z15" s="6">
        <v>9991.4899999999907</v>
      </c>
      <c r="AA15" s="6">
        <v>-215229</v>
      </c>
      <c r="AB15" s="6">
        <v>20637.924999999999</v>
      </c>
      <c r="AC15" s="6">
        <v>-166721.61600000001</v>
      </c>
      <c r="AD15" s="6">
        <v>-107500.31600000001</v>
      </c>
      <c r="AE15" s="6">
        <f>+'[2]Resultados Trim. Corp 4T24'!$B$36</f>
        <v>-21283.33799999996</v>
      </c>
    </row>
    <row r="16" spans="1:31" ht="15" customHeight="1" x14ac:dyDescent="0.15">
      <c r="A16" s="4" t="s">
        <v>23</v>
      </c>
      <c r="B16" s="4" t="s">
        <v>24</v>
      </c>
      <c r="C16" s="5" t="s">
        <v>48</v>
      </c>
      <c r="D16" s="6">
        <v>1048549.0330000001</v>
      </c>
      <c r="E16" s="6">
        <v>372857.86099999998</v>
      </c>
      <c r="F16" s="6">
        <v>784613.22100000002</v>
      </c>
      <c r="G16" s="6">
        <v>738820.41799999995</v>
      </c>
      <c r="H16" s="6">
        <v>-2122514.1170000001</v>
      </c>
      <c r="I16" s="6">
        <v>-1694023.8829999999</v>
      </c>
      <c r="J16" s="6">
        <v>-4403509</v>
      </c>
      <c r="K16" s="6">
        <v>-5427357</v>
      </c>
      <c r="L16" s="6">
        <v>-1834680</v>
      </c>
      <c r="M16" s="6">
        <v>-2086677.3659999999</v>
      </c>
      <c r="N16" s="6">
        <v>-1728880.416</v>
      </c>
      <c r="O16" s="6">
        <v>-1798032.84</v>
      </c>
      <c r="P16" s="6">
        <v>-1845235.3670000001</v>
      </c>
      <c r="Q16" s="6">
        <v>-2406392.148</v>
      </c>
      <c r="R16" s="6">
        <v>-1585741.3929999999</v>
      </c>
      <c r="S16" s="6">
        <v>-2226891.84</v>
      </c>
      <c r="T16" s="6">
        <v>-3471026</v>
      </c>
      <c r="U16" s="6">
        <v>-3121380.5010000002</v>
      </c>
      <c r="V16" s="6">
        <v>4661523.602</v>
      </c>
      <c r="W16" s="6">
        <v>-4741968.2479999997</v>
      </c>
      <c r="X16" s="6">
        <v>-3810334.3990000002</v>
      </c>
      <c r="Y16" s="6">
        <v>182776.008</v>
      </c>
      <c r="Z16" s="6">
        <v>-1495196.8689999999</v>
      </c>
      <c r="AA16" s="6">
        <v>-3281623</v>
      </c>
      <c r="AB16" s="6">
        <v>-3416457.9589999998</v>
      </c>
      <c r="AC16" s="6">
        <v>-967786.13800000004</v>
      </c>
      <c r="AD16" s="6">
        <v>-2213912.79</v>
      </c>
      <c r="AE16" s="6">
        <f>+'[2]Resultados Trim. Corp 4T24'!$B$38</f>
        <v>-8767271.1499999985</v>
      </c>
    </row>
    <row r="17" spans="1:31" ht="15" customHeight="1" x14ac:dyDescent="0.15">
      <c r="A17" s="4" t="s">
        <v>23</v>
      </c>
      <c r="B17" s="4" t="s">
        <v>24</v>
      </c>
      <c r="C17" s="5" t="s">
        <v>49</v>
      </c>
      <c r="D17" s="6">
        <v>-594756.68999998295</v>
      </c>
      <c r="E17" s="6">
        <v>4669484.8679999597</v>
      </c>
      <c r="F17" s="6">
        <v>-9645170.0269999504</v>
      </c>
      <c r="G17" s="6">
        <v>10805292.244000001</v>
      </c>
      <c r="H17" s="6">
        <v>-4559410.4780000001</v>
      </c>
      <c r="I17" s="6">
        <v>1180931.4780000199</v>
      </c>
      <c r="J17" s="6">
        <v>-13688041</v>
      </c>
      <c r="K17" s="6">
        <v>-17362739</v>
      </c>
      <c r="L17" s="6">
        <v>-15282754</v>
      </c>
      <c r="M17" s="6">
        <v>-26983741.877999999</v>
      </c>
      <c r="N17" s="6">
        <v>-20353802.629999999</v>
      </c>
      <c r="O17" s="6">
        <v>17316048.605</v>
      </c>
      <c r="P17" s="6">
        <v>-6924135.9869999997</v>
      </c>
      <c r="Q17" s="6">
        <v>6431191.0409999099</v>
      </c>
      <c r="R17" s="6">
        <v>37651863.888000101</v>
      </c>
      <c r="S17" s="6">
        <v>50965220.246000104</v>
      </c>
      <c r="T17" s="6">
        <v>3595963</v>
      </c>
      <c r="U17" s="6">
        <v>-5459551.3430000497</v>
      </c>
      <c r="V17" s="6">
        <v>-10623710.098999901</v>
      </c>
      <c r="W17" s="6">
        <v>8480194.0400000103</v>
      </c>
      <c r="X17" s="6">
        <v>-25722579.377</v>
      </c>
      <c r="Y17" s="6">
        <v>-12673942.437000001</v>
      </c>
      <c r="Z17" s="6">
        <v>-23097227.326000001</v>
      </c>
      <c r="AA17" s="6">
        <v>-5285027</v>
      </c>
      <c r="AB17" s="6">
        <v>-14155974.634</v>
      </c>
      <c r="AC17" s="6">
        <v>-516953.91699998401</v>
      </c>
      <c r="AD17" s="6">
        <v>-20310015.281999901</v>
      </c>
      <c r="AE17" s="6">
        <f>+'[2]Resultados Trim. Corp 4T24'!$B$39</f>
        <v>15647151.501999713</v>
      </c>
    </row>
    <row r="18" spans="1:31" ht="15" customHeight="1" x14ac:dyDescent="0.15">
      <c r="A18" s="4" t="s">
        <v>23</v>
      </c>
      <c r="B18" s="4" t="s">
        <v>24</v>
      </c>
      <c r="C18" s="5" t="s">
        <v>50</v>
      </c>
      <c r="D18" s="6">
        <v>435150.97089</v>
      </c>
      <c r="E18" s="6">
        <v>-1543453.2446099999</v>
      </c>
      <c r="F18" s="6">
        <v>2378146.2161599998</v>
      </c>
      <c r="G18" s="6">
        <v>-2486900.2832427998</v>
      </c>
      <c r="H18" s="6">
        <v>1036590.37999</v>
      </c>
      <c r="I18" s="6">
        <v>205062.62001000001</v>
      </c>
      <c r="J18" s="6">
        <v>3995317</v>
      </c>
      <c r="K18" s="6">
        <v>4945600</v>
      </c>
      <c r="L18" s="6">
        <v>4771027</v>
      </c>
      <c r="M18" s="6">
        <v>7203303.6500899997</v>
      </c>
      <c r="N18" s="6">
        <v>2409351.8711299999</v>
      </c>
      <c r="O18" s="6">
        <v>-4324254.5164000001</v>
      </c>
      <c r="P18" s="6">
        <v>2276034.30798</v>
      </c>
      <c r="Q18" s="6">
        <v>-1231588.6416499999</v>
      </c>
      <c r="R18" s="6">
        <v>-9838394.09155</v>
      </c>
      <c r="S18" s="6">
        <v>-14910735.26173</v>
      </c>
      <c r="T18" s="6">
        <v>-172687</v>
      </c>
      <c r="U18" s="6">
        <v>3271523.5891800001</v>
      </c>
      <c r="V18" s="6">
        <v>3939252.6795700002</v>
      </c>
      <c r="W18" s="6">
        <v>-1759363.3546800001</v>
      </c>
      <c r="X18" s="6">
        <v>7307514.6789899999</v>
      </c>
      <c r="Y18" s="6">
        <v>4403737.2736400003</v>
      </c>
      <c r="Z18" s="6">
        <v>5418311.7015899997</v>
      </c>
      <c r="AA18" s="6">
        <v>2241534</v>
      </c>
      <c r="AB18" s="6">
        <v>4383317.0171299996</v>
      </c>
      <c r="AC18" s="6">
        <v>958459.48958000005</v>
      </c>
      <c r="AD18" s="6">
        <v>6221773.5555600002</v>
      </c>
      <c r="AE18" s="6">
        <f>+'[2]Resultados Trim. Corp 4T24'!$B$40</f>
        <v>-3138192.7046400011</v>
      </c>
    </row>
    <row r="19" spans="1:31" ht="15" customHeight="1" x14ac:dyDescent="0.15">
      <c r="A19" s="7" t="s">
        <v>23</v>
      </c>
      <c r="B19" s="7" t="s">
        <v>24</v>
      </c>
      <c r="C19" s="8" t="s">
        <v>53</v>
      </c>
      <c r="D19" s="9">
        <v>-159605.71910998301</v>
      </c>
      <c r="E19" s="9">
        <v>3126031.6233899598</v>
      </c>
      <c r="F19" s="9">
        <v>-7267023.8108399501</v>
      </c>
      <c r="G19" s="9">
        <v>8318391.9607571699</v>
      </c>
      <c r="H19" s="9">
        <v>-3522820.0980099998</v>
      </c>
      <c r="I19" s="9">
        <v>1385994.0980100201</v>
      </c>
      <c r="J19" s="9">
        <v>-9692724</v>
      </c>
      <c r="K19" s="9">
        <v>-12417139</v>
      </c>
      <c r="L19" s="9">
        <v>-10511727</v>
      </c>
      <c r="M19" s="9">
        <v>-19780438.227910001</v>
      </c>
      <c r="N19" s="9">
        <v>-17944450.758869998</v>
      </c>
      <c r="O19" s="9">
        <v>12991794.0886</v>
      </c>
      <c r="P19" s="9">
        <v>-4648101.6790199997</v>
      </c>
      <c r="Q19" s="9">
        <v>5199602.3993499102</v>
      </c>
      <c r="R19" s="9">
        <v>27813469.796450101</v>
      </c>
      <c r="S19" s="9">
        <v>36054484.984270103</v>
      </c>
      <c r="T19" s="9">
        <v>3423276</v>
      </c>
      <c r="U19" s="9">
        <v>-2188027.75382005</v>
      </c>
      <c r="V19" s="9">
        <v>-6684457.4194299104</v>
      </c>
      <c r="W19" s="9">
        <v>6720830.6853200104</v>
      </c>
      <c r="X19" s="9">
        <v>-18415064.698010001</v>
      </c>
      <c r="Y19" s="9">
        <v>-8270205.1633600201</v>
      </c>
      <c r="Z19" s="9">
        <v>-17678915.62441</v>
      </c>
      <c r="AA19" s="9">
        <v>-3043493</v>
      </c>
      <c r="AB19" s="9">
        <v>-9772657.6168700103</v>
      </c>
      <c r="AC19" s="9">
        <v>441505.57258001599</v>
      </c>
      <c r="AD19" s="9">
        <v>-14088241.726439901</v>
      </c>
      <c r="AE19" s="9">
        <f>+'[2]Resultados Trim. Corp 4T24'!$B$43</f>
        <v>12508958.797359712</v>
      </c>
    </row>
    <row r="20" spans="1:31" ht="15" customHeight="1" x14ac:dyDescent="0.15">
      <c r="A20" s="4" t="s">
        <v>23</v>
      </c>
      <c r="B20" s="4" t="s">
        <v>24</v>
      </c>
      <c r="C20" s="5" t="s">
        <v>55</v>
      </c>
      <c r="D20" s="6">
        <v>3465763.6770000001</v>
      </c>
      <c r="E20" s="6">
        <v>3616101.5669999998</v>
      </c>
      <c r="F20" s="6">
        <v>3651880.0090000001</v>
      </c>
      <c r="G20" s="6">
        <v>3880263.594</v>
      </c>
      <c r="H20" s="6">
        <v>7766180.8779999996</v>
      </c>
      <c r="I20" s="6">
        <v>7832573.1220000004</v>
      </c>
      <c r="J20" s="6">
        <v>7832984</v>
      </c>
      <c r="K20" s="6">
        <v>8066782</v>
      </c>
      <c r="L20" s="6">
        <v>8020044</v>
      </c>
      <c r="M20" s="6">
        <v>7935055.7599999998</v>
      </c>
      <c r="N20" s="6">
        <v>7832190.1519999998</v>
      </c>
      <c r="O20" s="6">
        <v>7881698.7750000004</v>
      </c>
      <c r="P20" s="6">
        <v>8050858.2920000004</v>
      </c>
      <c r="Q20" s="6">
        <v>8576031.6439999994</v>
      </c>
      <c r="R20" s="6">
        <v>8683153.3489999995</v>
      </c>
      <c r="S20" s="6">
        <v>8880299.2829999998</v>
      </c>
      <c r="T20" s="6">
        <v>9194425</v>
      </c>
      <c r="U20" s="6">
        <v>9374709.2990000006</v>
      </c>
      <c r="V20" s="6">
        <v>9340367.0500000007</v>
      </c>
      <c r="W20" s="6">
        <v>9748146.5449999999</v>
      </c>
      <c r="X20" s="6">
        <v>10015926.801999999</v>
      </c>
      <c r="Y20" s="6">
        <v>10214732.912</v>
      </c>
      <c r="Z20" s="6">
        <v>10370066.548</v>
      </c>
      <c r="AA20" s="6">
        <v>10453420</v>
      </c>
      <c r="AB20" s="6">
        <v>10491509.949999999</v>
      </c>
      <c r="AC20" s="6">
        <v>10508097.149</v>
      </c>
      <c r="AD20" s="6">
        <v>10296653.478</v>
      </c>
      <c r="AE20" s="6">
        <f>+'[2]Resultados Trim. Corp 4T24'!$B$45</f>
        <v>10382533.667999998</v>
      </c>
    </row>
    <row r="21" spans="1:31" ht="15" customHeight="1" x14ac:dyDescent="0.15">
      <c r="A21" s="7" t="s">
        <v>23</v>
      </c>
      <c r="B21" s="7" t="s">
        <v>24</v>
      </c>
      <c r="C21" s="8" t="s">
        <v>56</v>
      </c>
      <c r="D21" s="9">
        <v>1822457.9540000199</v>
      </c>
      <c r="E21" s="9">
        <v>7912728.5739999497</v>
      </c>
      <c r="F21" s="9">
        <v>-6777903.2389999498</v>
      </c>
      <c r="G21" s="9">
        <v>13946735.42</v>
      </c>
      <c r="H21" s="9">
        <v>5329284.517</v>
      </c>
      <c r="I21" s="9">
        <v>10707528.482999999</v>
      </c>
      <c r="J21" s="9">
        <v>-1451548</v>
      </c>
      <c r="K21" s="9">
        <v>-3868600</v>
      </c>
      <c r="L21" s="9">
        <v>-5428030</v>
      </c>
      <c r="M21" s="9">
        <v>-16962008.752</v>
      </c>
      <c r="N21" s="9">
        <v>-10792732.062000001</v>
      </c>
      <c r="O21" s="9">
        <v>26995780.219999999</v>
      </c>
      <c r="P21" s="9">
        <v>2971957.6719999998</v>
      </c>
      <c r="Q21" s="9">
        <v>17413614.8329999</v>
      </c>
      <c r="R21" s="9">
        <v>47920758.6300001</v>
      </c>
      <c r="S21" s="9">
        <v>62072411.3690001</v>
      </c>
      <c r="T21" s="9">
        <v>16261414</v>
      </c>
      <c r="U21" s="9">
        <v>7036538.4569999501</v>
      </c>
      <c r="V21" s="9">
        <v>-5944866.6509999102</v>
      </c>
      <c r="W21" s="9">
        <v>22970308.833000001</v>
      </c>
      <c r="X21" s="9">
        <v>-11896318.176000001</v>
      </c>
      <c r="Y21" s="9">
        <v>-2641985.5330000198</v>
      </c>
      <c r="Z21" s="9">
        <v>-11231963.909</v>
      </c>
      <c r="AA21" s="9">
        <v>8450017</v>
      </c>
      <c r="AB21" s="9">
        <v>-248006.72500001299</v>
      </c>
      <c r="AC21" s="9">
        <v>10958929.369999999</v>
      </c>
      <c r="AD21" s="9">
        <v>-7799449.0139999203</v>
      </c>
      <c r="AE21" s="9">
        <f>+'[2]Resultados Trim. Corp 4T24'!$B$47</f>
        <v>34796956.31999971</v>
      </c>
    </row>
    <row r="22" spans="1:31" ht="15" customHeight="1" x14ac:dyDescent="0.15">
      <c r="A22" s="4"/>
      <c r="B22" s="4"/>
      <c r="C22" s="5"/>
      <c r="D22" s="12" t="s">
        <v>54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</row>
    <row r="23" spans="1:31" ht="15" customHeight="1" x14ac:dyDescent="0.15">
      <c r="A23" s="7"/>
      <c r="B23" s="7"/>
      <c r="C23" s="8" t="s">
        <v>274</v>
      </c>
      <c r="D23" s="16" t="s">
        <v>54</v>
      </c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</row>
    <row r="24" spans="1:31" ht="15" customHeight="1" x14ac:dyDescent="0.15">
      <c r="A24" s="4" t="s">
        <v>23</v>
      </c>
      <c r="B24" s="4" t="s">
        <v>24</v>
      </c>
      <c r="C24" s="5" t="s">
        <v>271</v>
      </c>
      <c r="D24" s="6">
        <v>77973205.512999997</v>
      </c>
      <c r="E24" s="6">
        <v>80638381.221000001</v>
      </c>
      <c r="F24" s="6">
        <v>78766370.384000003</v>
      </c>
      <c r="G24" s="6">
        <v>77362600.471000001</v>
      </c>
      <c r="H24" s="6">
        <v>80795001.540000007</v>
      </c>
      <c r="I24" s="6">
        <v>83340037.459999993</v>
      </c>
      <c r="J24" s="6">
        <v>83098837</v>
      </c>
      <c r="K24" s="6">
        <v>79167914</v>
      </c>
      <c r="L24" s="6">
        <v>76278481</v>
      </c>
      <c r="M24" s="6">
        <v>64260290.723999999</v>
      </c>
      <c r="N24" s="6">
        <v>56275859.512000002</v>
      </c>
      <c r="O24" s="6">
        <v>54603671.689000003</v>
      </c>
      <c r="P24" s="6">
        <v>51822654.285999998</v>
      </c>
      <c r="Q24" s="6">
        <v>51802787.241999999</v>
      </c>
      <c r="R24" s="6">
        <v>57677108.108000003</v>
      </c>
      <c r="S24" s="6">
        <v>63580364.691</v>
      </c>
      <c r="T24" s="6">
        <v>70323206</v>
      </c>
      <c r="U24" s="6">
        <v>77059572.372999996</v>
      </c>
      <c r="V24" s="6">
        <v>74836887.983999997</v>
      </c>
      <c r="W24" s="6">
        <v>89359929.648000002</v>
      </c>
      <c r="X24" s="6">
        <v>83417070.761999995</v>
      </c>
      <c r="Y24" s="6">
        <v>84027694.927000001</v>
      </c>
      <c r="Z24" s="6">
        <v>82620868.903999999</v>
      </c>
      <c r="AA24" s="6">
        <v>89006129.094999999</v>
      </c>
      <c r="AB24" s="6">
        <v>88076273.327999994</v>
      </c>
      <c r="AC24" s="6">
        <v>85962722.944999993</v>
      </c>
      <c r="AD24" s="6">
        <v>86008588.645999998</v>
      </c>
      <c r="AE24" s="6">
        <f>+'[2]Resultados Trim. Corp 4T24'!$D$12</f>
        <v>88178995.118999988</v>
      </c>
    </row>
    <row r="25" spans="1:31" ht="15" customHeight="1" x14ac:dyDescent="0.15">
      <c r="A25" s="4" t="s">
        <v>23</v>
      </c>
      <c r="B25" s="4" t="s">
        <v>24</v>
      </c>
      <c r="C25" s="5" t="s">
        <v>275</v>
      </c>
      <c r="D25" s="6">
        <v>-29527772.217999998</v>
      </c>
      <c r="E25" s="6">
        <v>-27927401.971999999</v>
      </c>
      <c r="F25" s="6">
        <v>-30443746.092999998</v>
      </c>
      <c r="G25" s="6">
        <v>-31761001.147</v>
      </c>
      <c r="H25" s="6">
        <v>-32555436.649999999</v>
      </c>
      <c r="I25" s="6">
        <v>-34566704.350000001</v>
      </c>
      <c r="J25" s="6">
        <v>-35451653</v>
      </c>
      <c r="K25" s="6">
        <v>-49462238</v>
      </c>
      <c r="L25" s="6">
        <v>-41779517</v>
      </c>
      <c r="M25" s="6">
        <v>-50052110.901000001</v>
      </c>
      <c r="N25" s="6">
        <v>-15085522.284</v>
      </c>
      <c r="O25" s="6">
        <v>-13001566.832</v>
      </c>
      <c r="P25" s="6">
        <v>-7745970.0860000001</v>
      </c>
      <c r="Q25" s="6">
        <v>-10852905.872</v>
      </c>
      <c r="R25" s="6">
        <v>-9973803.7349999994</v>
      </c>
      <c r="S25" s="6">
        <v>-27554146.774999999</v>
      </c>
      <c r="T25" s="6">
        <v>-30418249</v>
      </c>
      <c r="U25" s="6">
        <v>-44493394.824000001</v>
      </c>
      <c r="V25" s="6">
        <v>-51879890.413000003</v>
      </c>
      <c r="W25" s="6">
        <v>-60859140.25</v>
      </c>
      <c r="X25" s="6">
        <v>-55846081.035999998</v>
      </c>
      <c r="Y25" s="6">
        <v>-56743555.520000003</v>
      </c>
      <c r="Z25" s="6">
        <v>-56019324.094999999</v>
      </c>
      <c r="AA25" s="6">
        <v>-63652373.754000001</v>
      </c>
      <c r="AB25" s="6">
        <v>-50076164.185000002</v>
      </c>
      <c r="AC25" s="6">
        <v>-45371310.226000004</v>
      </c>
      <c r="AD25" s="6">
        <v>-40007760.588</v>
      </c>
      <c r="AE25" s="6">
        <f>+'[2]Resultados Trim. Corp 4T24'!$D$15</f>
        <v>-39248639.449000001</v>
      </c>
    </row>
    <row r="26" spans="1:31" ht="15" customHeight="1" x14ac:dyDescent="0.15">
      <c r="A26" s="4" t="s">
        <v>23</v>
      </c>
      <c r="B26" s="4" t="s">
        <v>24</v>
      </c>
      <c r="C26" s="10" t="s">
        <v>31</v>
      </c>
      <c r="D26" s="6">
        <v>-5941895.3320000004</v>
      </c>
      <c r="E26" s="6">
        <v>-8085942.682</v>
      </c>
      <c r="F26" s="6">
        <v>-7335421.0140000097</v>
      </c>
      <c r="G26" s="6">
        <v>-7486721.4410000099</v>
      </c>
      <c r="H26" s="6">
        <v>-7065880.2910000002</v>
      </c>
      <c r="I26" s="6">
        <v>-8224549.7089999998</v>
      </c>
      <c r="J26" s="6">
        <v>-7636198</v>
      </c>
      <c r="K26" s="6">
        <v>-7382754</v>
      </c>
      <c r="L26" s="6">
        <v>-7226155</v>
      </c>
      <c r="M26" s="6">
        <v>-6513943.5899999999</v>
      </c>
      <c r="N26" s="6">
        <v>-5383645.6229999997</v>
      </c>
      <c r="O26" s="6">
        <v>-4902940.4630000005</v>
      </c>
      <c r="P26" s="6">
        <v>-4440095.426</v>
      </c>
      <c r="Q26" s="6">
        <v>-3669183.389</v>
      </c>
      <c r="R26" s="6">
        <v>-3205277.7510000002</v>
      </c>
      <c r="S26" s="6">
        <v>-5011586.5839999998</v>
      </c>
      <c r="T26" s="6">
        <v>-7939057</v>
      </c>
      <c r="U26" s="6">
        <v>-13867914.208000001</v>
      </c>
      <c r="V26" s="6">
        <v>-17146758.463</v>
      </c>
      <c r="W26" s="6">
        <v>-18710827.670000002</v>
      </c>
      <c r="X26" s="6">
        <v>-18990038.158</v>
      </c>
      <c r="Y26" s="6">
        <v>-20949726.127</v>
      </c>
      <c r="Z26" s="6">
        <v>-18485718.708999999</v>
      </c>
      <c r="AA26" s="6">
        <v>-18029699.510000002</v>
      </c>
      <c r="AB26" s="6">
        <v>-15383727.26</v>
      </c>
      <c r="AC26" s="6">
        <v>-14479046.693</v>
      </c>
      <c r="AD26" s="6">
        <v>-12831716.988</v>
      </c>
      <c r="AE26" s="6">
        <f>+'[2]Resultados Trim. Corp 4T24'!D16</f>
        <v>-11397912.291000001</v>
      </c>
    </row>
    <row r="27" spans="1:31" ht="15" customHeight="1" x14ac:dyDescent="0.15">
      <c r="A27" s="4" t="s">
        <v>23</v>
      </c>
      <c r="B27" s="4" t="s">
        <v>24</v>
      </c>
      <c r="C27" s="10" t="s">
        <v>32</v>
      </c>
      <c r="D27" s="6">
        <v>-19873151.381999999</v>
      </c>
      <c r="E27" s="6">
        <v>-15876193.582</v>
      </c>
      <c r="F27" s="6">
        <v>-19881992.469999999</v>
      </c>
      <c r="G27" s="6">
        <v>-21131375.467999998</v>
      </c>
      <c r="H27" s="6">
        <v>-20783157.706</v>
      </c>
      <c r="I27" s="6">
        <v>-20930898.294</v>
      </c>
      <c r="J27" s="6">
        <v>-22572651</v>
      </c>
      <c r="K27" s="6">
        <v>-36844719</v>
      </c>
      <c r="L27" s="6">
        <v>-28826120</v>
      </c>
      <c r="M27" s="6">
        <v>-39742660.123999998</v>
      </c>
      <c r="N27" s="6">
        <v>-4442853.3789999904</v>
      </c>
      <c r="O27" s="6">
        <v>-2677890.0550000099</v>
      </c>
      <c r="P27" s="6">
        <v>2185079.4819999998</v>
      </c>
      <c r="Q27" s="6">
        <v>-928709.05500000005</v>
      </c>
      <c r="R27" s="6">
        <v>-811572.34100000001</v>
      </c>
      <c r="S27" s="6">
        <v>-16083590.247</v>
      </c>
      <c r="T27" s="6">
        <v>-16173755</v>
      </c>
      <c r="U27" s="6">
        <v>-22980074.719000001</v>
      </c>
      <c r="V27" s="6">
        <v>-27019160.973000001</v>
      </c>
      <c r="W27" s="6">
        <v>-34698576.821000002</v>
      </c>
      <c r="X27" s="6">
        <v>-28931431.384</v>
      </c>
      <c r="Y27" s="6">
        <v>-27911704.563999999</v>
      </c>
      <c r="Z27" s="6">
        <v>-29436964.914999999</v>
      </c>
      <c r="AA27" s="6">
        <v>-36791975.277999997</v>
      </c>
      <c r="AB27" s="6">
        <v>-26540678.094999999</v>
      </c>
      <c r="AC27" s="6">
        <v>-22382540.046</v>
      </c>
      <c r="AD27" s="6">
        <v>-20380789.313999999</v>
      </c>
      <c r="AE27" s="6">
        <f>+'[2]Resultados Trim. Corp 4T24'!D17</f>
        <v>-20039633.302000001</v>
      </c>
    </row>
    <row r="28" spans="1:31" ht="15" customHeight="1" x14ac:dyDescent="0.15">
      <c r="A28" s="4" t="s">
        <v>23</v>
      </c>
      <c r="B28" s="4" t="s">
        <v>24</v>
      </c>
      <c r="C28" s="10" t="s">
        <v>33</v>
      </c>
      <c r="D28" s="6">
        <v>-3712725.5040000002</v>
      </c>
      <c r="E28" s="6">
        <v>-3965265.7080000001</v>
      </c>
      <c r="F28" s="6">
        <v>-3226332.6090000002</v>
      </c>
      <c r="G28" s="6">
        <v>-3142904.2379999999</v>
      </c>
      <c r="H28" s="6">
        <v>-4706398.6529999999</v>
      </c>
      <c r="I28" s="6">
        <v>-5411256.3470000001</v>
      </c>
      <c r="J28" s="6">
        <v>-5242804</v>
      </c>
      <c r="K28" s="6">
        <v>-5234765</v>
      </c>
      <c r="L28" s="6">
        <v>-5727242</v>
      </c>
      <c r="M28" s="6">
        <v>-3795507.1869999999</v>
      </c>
      <c r="N28" s="6">
        <v>-5259023.2819999997</v>
      </c>
      <c r="O28" s="6">
        <v>-5420736.3140000002</v>
      </c>
      <c r="P28" s="6">
        <v>-5490954.142</v>
      </c>
      <c r="Q28" s="6">
        <v>-6255013.4280000003</v>
      </c>
      <c r="R28" s="6">
        <v>-5956953.6430000002</v>
      </c>
      <c r="S28" s="6">
        <v>-6458969.9440000001</v>
      </c>
      <c r="T28" s="6">
        <v>-6305437</v>
      </c>
      <c r="U28" s="6">
        <v>-7645405.8969999999</v>
      </c>
      <c r="V28" s="6">
        <v>-7713970.977</v>
      </c>
      <c r="W28" s="6">
        <v>-7449735.7589999996</v>
      </c>
      <c r="X28" s="6">
        <v>-7924611.4939999999</v>
      </c>
      <c r="Y28" s="6">
        <v>-7882124.8289999999</v>
      </c>
      <c r="Z28" s="6">
        <v>-8096640.4709999999</v>
      </c>
      <c r="AA28" s="6">
        <v>-8830698.966</v>
      </c>
      <c r="AB28" s="6">
        <v>-8151758.8300000001</v>
      </c>
      <c r="AC28" s="6">
        <v>-8509723.4869999997</v>
      </c>
      <c r="AD28" s="6">
        <v>-6795254.2860000003</v>
      </c>
      <c r="AE28" s="6">
        <f>+'[2]Resultados Trim. Corp 4T24'!D18</f>
        <v>-7811093.8559999987</v>
      </c>
    </row>
    <row r="29" spans="1:31" ht="15" customHeight="1" x14ac:dyDescent="0.15">
      <c r="A29" s="4" t="s">
        <v>23</v>
      </c>
      <c r="B29" s="4" t="s">
        <v>24</v>
      </c>
      <c r="C29" s="5" t="s">
        <v>35</v>
      </c>
      <c r="D29" s="6">
        <v>-29527772.217999998</v>
      </c>
      <c r="E29" s="6">
        <v>-27927401.971999999</v>
      </c>
      <c r="F29" s="6">
        <v>-30443746.092999998</v>
      </c>
      <c r="G29" s="6">
        <v>-31761001.147</v>
      </c>
      <c r="H29" s="6">
        <v>-32555436.649999999</v>
      </c>
      <c r="I29" s="6">
        <v>-34566704.350000001</v>
      </c>
      <c r="J29" s="6">
        <v>-35451653</v>
      </c>
      <c r="K29" s="6">
        <v>-49462238</v>
      </c>
      <c r="L29" s="6">
        <v>-41779517</v>
      </c>
      <c r="M29" s="6">
        <v>-50052110.901000001</v>
      </c>
      <c r="N29" s="6">
        <v>-15085522.284</v>
      </c>
      <c r="O29" s="6">
        <v>-13001566.832</v>
      </c>
      <c r="P29" s="6">
        <v>-7745970.0860000001</v>
      </c>
      <c r="Q29" s="6">
        <v>-10852905.872</v>
      </c>
      <c r="R29" s="6">
        <v>-9973803.7349999994</v>
      </c>
      <c r="S29" s="6">
        <v>-27554146.774999999</v>
      </c>
      <c r="T29" s="6">
        <v>-30418249</v>
      </c>
      <c r="U29" s="6">
        <v>-44493394.824000001</v>
      </c>
      <c r="V29" s="6">
        <v>-51879890.413000003</v>
      </c>
      <c r="W29" s="6">
        <v>-60859140.25</v>
      </c>
      <c r="X29" s="6">
        <v>-55846081.035999998</v>
      </c>
      <c r="Y29" s="6">
        <v>-56743555.520000003</v>
      </c>
      <c r="Z29" s="6">
        <v>-56019324.094999999</v>
      </c>
      <c r="AA29" s="6">
        <v>-63652373.754000001</v>
      </c>
      <c r="AB29" s="6">
        <v>-50076164.185000002</v>
      </c>
      <c r="AC29" s="6">
        <v>-45371310.226000004</v>
      </c>
      <c r="AD29" s="6">
        <v>-40007760.588</v>
      </c>
      <c r="AE29" s="6">
        <f>+'[2]Resultados Trim. Corp 4T24'!$D$20</f>
        <v>-39248639.449000001</v>
      </c>
    </row>
    <row r="30" spans="1:31" ht="15" customHeight="1" x14ac:dyDescent="0.15">
      <c r="A30" s="4" t="s">
        <v>23</v>
      </c>
      <c r="B30" s="4" t="s">
        <v>24</v>
      </c>
      <c r="C30" s="5" t="s">
        <v>273</v>
      </c>
      <c r="D30" s="6">
        <v>48445433.295000002</v>
      </c>
      <c r="E30" s="6">
        <v>52710979.248999998</v>
      </c>
      <c r="F30" s="6">
        <v>48322624.291000001</v>
      </c>
      <c r="G30" s="6">
        <v>45601599.324000001</v>
      </c>
      <c r="H30" s="6">
        <v>48239564.890000001</v>
      </c>
      <c r="I30" s="6">
        <v>48773333.109999999</v>
      </c>
      <c r="J30" s="6">
        <v>47647184</v>
      </c>
      <c r="K30" s="6">
        <v>29705676</v>
      </c>
      <c r="L30" s="6">
        <v>34498964</v>
      </c>
      <c r="M30" s="6">
        <v>14208179.823000001</v>
      </c>
      <c r="N30" s="6">
        <v>41190337.228</v>
      </c>
      <c r="O30" s="6">
        <v>41602104.857000001</v>
      </c>
      <c r="P30" s="6">
        <v>44076684.200000003</v>
      </c>
      <c r="Q30" s="6">
        <v>40949881.369999997</v>
      </c>
      <c r="R30" s="6">
        <v>47703304.373000003</v>
      </c>
      <c r="S30" s="6">
        <v>36026217.916000001</v>
      </c>
      <c r="T30" s="6">
        <v>39904957</v>
      </c>
      <c r="U30" s="6">
        <v>32566177.548999999</v>
      </c>
      <c r="V30" s="6">
        <v>22956997.570999999</v>
      </c>
      <c r="W30" s="6">
        <v>28500789.397999998</v>
      </c>
      <c r="X30" s="6">
        <v>27570989.726</v>
      </c>
      <c r="Y30" s="6">
        <v>27284139.407000002</v>
      </c>
      <c r="Z30" s="6">
        <v>26601544.809</v>
      </c>
      <c r="AA30" s="6">
        <v>25353755.340999998</v>
      </c>
      <c r="AB30" s="6">
        <v>38000109.142999999</v>
      </c>
      <c r="AC30" s="6">
        <v>40591412.718999997</v>
      </c>
      <c r="AD30" s="6">
        <v>46000828.060000002</v>
      </c>
      <c r="AE30" s="6">
        <f>+'[2]Resultados Trim. Corp 4T24'!$D$25</f>
        <v>48930355.669999987</v>
      </c>
    </row>
    <row r="31" spans="1:31" ht="15" customHeight="1" x14ac:dyDescent="0.15">
      <c r="A31" s="4" t="s">
        <v>23</v>
      </c>
      <c r="B31" s="4" t="s">
        <v>24</v>
      </c>
      <c r="C31" s="5" t="s">
        <v>40</v>
      </c>
      <c r="D31" s="6">
        <v>-36060897.564000003</v>
      </c>
      <c r="E31" s="6">
        <v>-37378786.652000003</v>
      </c>
      <c r="F31" s="6">
        <v>-35654546.273999996</v>
      </c>
      <c r="G31" s="6">
        <v>-37482196.723999999</v>
      </c>
      <c r="H31" s="6">
        <v>-38003400.869999997</v>
      </c>
      <c r="I31" s="6">
        <v>-37587047.130000003</v>
      </c>
      <c r="J31" s="6">
        <v>-37323663</v>
      </c>
      <c r="K31" s="6">
        <v>-29794340</v>
      </c>
      <c r="L31" s="6">
        <v>-27901601</v>
      </c>
      <c r="M31" s="6">
        <v>-21867874.374000002</v>
      </c>
      <c r="N31" s="6">
        <v>-22014366.074999999</v>
      </c>
      <c r="O31" s="6">
        <v>-31509822.732000001</v>
      </c>
      <c r="P31" s="6">
        <v>-26463915.969000001</v>
      </c>
      <c r="Q31" s="6">
        <v>-26569809.204</v>
      </c>
      <c r="R31" s="6">
        <v>-33012369.055</v>
      </c>
      <c r="S31" s="6">
        <v>-31613678.548999999</v>
      </c>
      <c r="T31" s="6">
        <v>-30649449</v>
      </c>
      <c r="U31" s="6">
        <v>-29507997.752</v>
      </c>
      <c r="V31" s="6">
        <v>-26646259.010000002</v>
      </c>
      <c r="W31" s="6">
        <v>-27184028.534000002</v>
      </c>
      <c r="X31" s="6">
        <v>-28931551.493000001</v>
      </c>
      <c r="Y31" s="6">
        <v>-26565607.921</v>
      </c>
      <c r="Z31" s="6">
        <v>-26982651.620000001</v>
      </c>
      <c r="AA31" s="6">
        <v>-33809111.545000002</v>
      </c>
      <c r="AB31" s="6">
        <v>-28394338.758000001</v>
      </c>
      <c r="AC31" s="6">
        <v>-29677526.307999998</v>
      </c>
      <c r="AD31" s="6">
        <v>-33028897.795000002</v>
      </c>
      <c r="AE31" s="6">
        <f>+'[2]Resultados Trim. Corp 4T24'!$D$27</f>
        <v>-40328371.490999997</v>
      </c>
    </row>
    <row r="32" spans="1:31" ht="15" customHeight="1" x14ac:dyDescent="0.15">
      <c r="A32" s="7" t="s">
        <v>23</v>
      </c>
      <c r="B32" s="7" t="s">
        <v>24</v>
      </c>
      <c r="C32" s="8" t="s">
        <v>41</v>
      </c>
      <c r="D32" s="9">
        <v>12384535.731000001</v>
      </c>
      <c r="E32" s="9">
        <v>15332192.596999999</v>
      </c>
      <c r="F32" s="9">
        <v>12668078.017000001</v>
      </c>
      <c r="G32" s="9">
        <v>8119402.5999999596</v>
      </c>
      <c r="H32" s="9">
        <v>10236164.02</v>
      </c>
      <c r="I32" s="9">
        <v>11186285.98</v>
      </c>
      <c r="J32" s="9">
        <v>10323521</v>
      </c>
      <c r="K32" s="9">
        <v>-88664</v>
      </c>
      <c r="L32" s="9">
        <v>6597363</v>
      </c>
      <c r="M32" s="9">
        <v>-7659694.551</v>
      </c>
      <c r="N32" s="9">
        <v>19175971.153000001</v>
      </c>
      <c r="O32" s="9">
        <v>10092282.125</v>
      </c>
      <c r="P32" s="9">
        <v>17612768.230999999</v>
      </c>
      <c r="Q32" s="9">
        <v>14380072.165999999</v>
      </c>
      <c r="R32" s="9">
        <v>14690935.318</v>
      </c>
      <c r="S32" s="9">
        <v>4412539.3669999996</v>
      </c>
      <c r="T32" s="9">
        <v>9255508</v>
      </c>
      <c r="U32" s="9">
        <v>3058179.79699999</v>
      </c>
      <c r="V32" s="9">
        <v>-3689261.43900001</v>
      </c>
      <c r="W32" s="9">
        <v>1316760.8640000101</v>
      </c>
      <c r="X32" s="9">
        <v>-1360561.767</v>
      </c>
      <c r="Y32" s="9">
        <v>718531.48600002402</v>
      </c>
      <c r="Z32" s="9">
        <v>-381106.81100001198</v>
      </c>
      <c r="AA32" s="9">
        <v>-8455356.2039999999</v>
      </c>
      <c r="AB32" s="9">
        <v>9605770.3849999905</v>
      </c>
      <c r="AC32" s="9">
        <v>10913886.411</v>
      </c>
      <c r="AD32" s="9">
        <v>12971930.263</v>
      </c>
      <c r="AE32" s="9">
        <f>+'[2]Resultados Trim. Corp 4T24'!$D$29</f>
        <v>8601984.1789999902</v>
      </c>
    </row>
    <row r="33" spans="1:31" ht="15" customHeight="1" x14ac:dyDescent="0.15">
      <c r="A33" s="4" t="s">
        <v>23</v>
      </c>
      <c r="B33" s="4" t="s">
        <v>24</v>
      </c>
      <c r="C33" s="5" t="s">
        <v>42</v>
      </c>
      <c r="D33" s="6">
        <v>-28297.663</v>
      </c>
      <c r="E33" s="6">
        <v>-141275.36300000001</v>
      </c>
      <c r="F33" s="6">
        <v>-53031.256999999903</v>
      </c>
      <c r="G33" s="6">
        <v>21583.93</v>
      </c>
      <c r="H33" s="6">
        <v>120990.61</v>
      </c>
      <c r="I33" s="6">
        <v>-70512.61</v>
      </c>
      <c r="J33" s="6">
        <v>-187697</v>
      </c>
      <c r="K33" s="6">
        <v>-497562</v>
      </c>
      <c r="L33" s="6">
        <v>-163804</v>
      </c>
      <c r="M33" s="6">
        <v>64871.368999999999</v>
      </c>
      <c r="N33" s="6">
        <v>-687675.12399999995</v>
      </c>
      <c r="O33" s="6">
        <v>-753539.223</v>
      </c>
      <c r="P33" s="6">
        <v>-479738.65399999998</v>
      </c>
      <c r="Q33" s="6">
        <v>780700.54599999997</v>
      </c>
      <c r="R33" s="6">
        <v>-781630.79599999997</v>
      </c>
      <c r="S33" s="6">
        <v>-482749.32500000001</v>
      </c>
      <c r="T33" s="6">
        <v>-287541</v>
      </c>
      <c r="U33" s="6">
        <v>-213066.943</v>
      </c>
      <c r="V33" s="6">
        <v>61307.616000000002</v>
      </c>
      <c r="W33" s="6">
        <v>169113.071</v>
      </c>
      <c r="X33" s="6">
        <v>124338.45699999999</v>
      </c>
      <c r="Y33" s="6">
        <v>-130399.59299999999</v>
      </c>
      <c r="Z33" s="6">
        <v>-473288.24</v>
      </c>
      <c r="AA33" s="6">
        <v>-923373.62699999998</v>
      </c>
      <c r="AB33" s="6">
        <v>-191916.065</v>
      </c>
      <c r="AC33" s="6">
        <v>246780.75099999999</v>
      </c>
      <c r="AD33" s="6">
        <v>-599899.78799999994</v>
      </c>
      <c r="AE33" s="6">
        <f>+'[2]Resultados Trim. Corp 4T24'!E31</f>
        <v>-923373.62700000009</v>
      </c>
    </row>
    <row r="34" spans="1:31" ht="15" customHeight="1" x14ac:dyDescent="0.15">
      <c r="A34" s="4" t="s">
        <v>23</v>
      </c>
      <c r="B34" s="4" t="s">
        <v>24</v>
      </c>
      <c r="C34" s="5" t="s">
        <v>48</v>
      </c>
      <c r="D34" s="6">
        <v>-28297.663</v>
      </c>
      <c r="E34" s="6">
        <v>-141275.36300000001</v>
      </c>
      <c r="F34" s="6">
        <v>-53031.256999999903</v>
      </c>
      <c r="G34" s="6">
        <v>21583.93</v>
      </c>
      <c r="H34" s="6">
        <v>120990.61</v>
      </c>
      <c r="I34" s="6">
        <v>-70512.61</v>
      </c>
      <c r="J34" s="6">
        <v>-187697</v>
      </c>
      <c r="K34" s="6">
        <v>-497562</v>
      </c>
      <c r="L34" s="6">
        <v>-163804</v>
      </c>
      <c r="M34" s="6">
        <v>64871.368999999999</v>
      </c>
      <c r="N34" s="6">
        <v>-687675.12399999995</v>
      </c>
      <c r="O34" s="6">
        <v>-753539.223</v>
      </c>
      <c r="P34" s="6">
        <v>-479738.65399999998</v>
      </c>
      <c r="Q34" s="6">
        <v>780700.54599999997</v>
      </c>
      <c r="R34" s="6">
        <v>-781630.79599999997</v>
      </c>
      <c r="S34" s="6">
        <v>-482749.32500000001</v>
      </c>
      <c r="T34" s="6">
        <v>-287541</v>
      </c>
      <c r="U34" s="6">
        <v>-213066.943</v>
      </c>
      <c r="V34" s="6">
        <v>61307.616000000002</v>
      </c>
      <c r="W34" s="6">
        <v>169113.071</v>
      </c>
      <c r="X34" s="6">
        <v>124338.45699999999</v>
      </c>
      <c r="Y34" s="6">
        <v>-130399.59299999999</v>
      </c>
      <c r="Z34" s="6">
        <v>-473288.24</v>
      </c>
      <c r="AA34" s="6">
        <v>-923373.62699999998</v>
      </c>
      <c r="AB34" s="6">
        <v>-191916.065</v>
      </c>
      <c r="AC34" s="6">
        <v>246780.75099999999</v>
      </c>
      <c r="AD34" s="6">
        <v>-599899.79</v>
      </c>
      <c r="AE34" s="6">
        <f>+'[2]Resultados Trim. Corp 4T24'!E38</f>
        <v>-923373.62700000009</v>
      </c>
    </row>
    <row r="35" spans="1:31" ht="15" customHeight="1" x14ac:dyDescent="0.15">
      <c r="A35" s="4" t="s">
        <v>23</v>
      </c>
      <c r="B35" s="4" t="s">
        <v>24</v>
      </c>
      <c r="C35" s="5" t="s">
        <v>49</v>
      </c>
      <c r="D35" s="6">
        <v>12356238.068</v>
      </c>
      <c r="E35" s="6">
        <v>15190917.233999999</v>
      </c>
      <c r="F35" s="6">
        <v>12615046.76</v>
      </c>
      <c r="G35" s="6">
        <v>8140986.5299999602</v>
      </c>
      <c r="H35" s="6">
        <v>10357154.630000001</v>
      </c>
      <c r="I35" s="6">
        <v>11115773.369999999</v>
      </c>
      <c r="J35" s="6">
        <v>10135824</v>
      </c>
      <c r="K35" s="6">
        <v>-586226</v>
      </c>
      <c r="L35" s="6">
        <v>6433559</v>
      </c>
      <c r="M35" s="6">
        <v>-7594823.182</v>
      </c>
      <c r="N35" s="6">
        <v>18488296.028999999</v>
      </c>
      <c r="O35" s="6">
        <v>9338742.9020000193</v>
      </c>
      <c r="P35" s="6">
        <v>17133029.577</v>
      </c>
      <c r="Q35" s="6">
        <v>15160772.711999999</v>
      </c>
      <c r="R35" s="6">
        <v>13909304.522</v>
      </c>
      <c r="S35" s="6">
        <v>3929790.0419999999</v>
      </c>
      <c r="T35" s="6">
        <v>8967967</v>
      </c>
      <c r="U35" s="6">
        <v>2845112.85399999</v>
      </c>
      <c r="V35" s="6">
        <v>-3627953.8230000101</v>
      </c>
      <c r="W35" s="6">
        <v>1485873.9350000101</v>
      </c>
      <c r="X35" s="6">
        <v>-1236223.31</v>
      </c>
      <c r="Y35" s="6">
        <v>588131.89300002402</v>
      </c>
      <c r="Z35" s="6">
        <v>-854395.05100001197</v>
      </c>
      <c r="AA35" s="6">
        <v>-9378729.8310000002</v>
      </c>
      <c r="AB35" s="6">
        <v>9413854.3199999891</v>
      </c>
      <c r="AC35" s="6">
        <v>11160667.162</v>
      </c>
      <c r="AD35" s="6">
        <v>12372030.475</v>
      </c>
      <c r="AE35" s="6">
        <f>+'[2]Resultados Trim. Corp 4T24'!E39</f>
        <v>-9378729.8309999965</v>
      </c>
    </row>
    <row r="36" spans="1:31" ht="15" customHeight="1" x14ac:dyDescent="0.15">
      <c r="A36" s="4" t="s">
        <v>23</v>
      </c>
      <c r="B36" s="4" t="s">
        <v>24</v>
      </c>
      <c r="C36" s="5" t="s">
        <v>50</v>
      </c>
      <c r="D36" s="6">
        <v>-3009772.773</v>
      </c>
      <c r="E36" s="6">
        <v>-3457769.2319999998</v>
      </c>
      <c r="F36" s="6">
        <v>-3076607.3629999999</v>
      </c>
      <c r="G36" s="6">
        <v>-1844951.1939999999</v>
      </c>
      <c r="H36" s="6">
        <v>-3017848.4840000002</v>
      </c>
      <c r="I36" s="6">
        <v>-1899590.5160000001</v>
      </c>
      <c r="J36" s="6">
        <v>-2601705</v>
      </c>
      <c r="K36" s="6">
        <v>303225</v>
      </c>
      <c r="L36" s="6">
        <v>-916197</v>
      </c>
      <c r="M36" s="6">
        <v>2001635.0560000001</v>
      </c>
      <c r="N36" s="6">
        <v>-5183113.4859999996</v>
      </c>
      <c r="O36" s="6">
        <v>-2278659.463</v>
      </c>
      <c r="P36" s="6">
        <v>-4015825.713</v>
      </c>
      <c r="Q36" s="6">
        <v>-2479921.4709999999</v>
      </c>
      <c r="R36" s="6">
        <v>-2993023.0410000002</v>
      </c>
      <c r="S36" s="6">
        <v>558819.15700000001</v>
      </c>
      <c r="T36" s="6">
        <v>-401410</v>
      </c>
      <c r="U36" s="6">
        <v>2456728.821</v>
      </c>
      <c r="V36" s="6">
        <v>3374586.8280000002</v>
      </c>
      <c r="W36" s="6">
        <v>927122.99800000095</v>
      </c>
      <c r="X36" s="6">
        <v>1124004.4709999999</v>
      </c>
      <c r="Y36" s="6">
        <v>1200505.4010000001</v>
      </c>
      <c r="Z36" s="6">
        <v>422490.7</v>
      </c>
      <c r="AA36" s="6">
        <v>3789394.878</v>
      </c>
      <c r="AB36" s="6">
        <v>-1985645.013</v>
      </c>
      <c r="AC36" s="6">
        <v>-2086377.94</v>
      </c>
      <c r="AD36" s="6">
        <v>-3155001.2549999999</v>
      </c>
      <c r="AE36" s="6">
        <f>+'[2]Resultados Trim. Corp 4T24'!E40</f>
        <v>3789394.878</v>
      </c>
    </row>
    <row r="37" spans="1:31" ht="15" customHeight="1" x14ac:dyDescent="0.15">
      <c r="A37" s="7" t="s">
        <v>23</v>
      </c>
      <c r="B37" s="7" t="s">
        <v>24</v>
      </c>
      <c r="C37" s="8" t="s">
        <v>53</v>
      </c>
      <c r="D37" s="9">
        <v>9346465.2949999999</v>
      </c>
      <c r="E37" s="9">
        <v>11733148.002</v>
      </c>
      <c r="F37" s="9">
        <v>9538439.3970000297</v>
      </c>
      <c r="G37" s="9">
        <v>6296035.3359999601</v>
      </c>
      <c r="H37" s="9">
        <v>7339306.14600001</v>
      </c>
      <c r="I37" s="9">
        <v>9216182.8539999891</v>
      </c>
      <c r="J37" s="9">
        <v>7534119</v>
      </c>
      <c r="K37" s="9">
        <v>-283001</v>
      </c>
      <c r="L37" s="9">
        <v>5517362</v>
      </c>
      <c r="M37" s="9">
        <v>-5593188.1260000002</v>
      </c>
      <c r="N37" s="9">
        <v>13305182.543</v>
      </c>
      <c r="O37" s="9">
        <v>7060083.4390000198</v>
      </c>
      <c r="P37" s="9">
        <v>13117203.864</v>
      </c>
      <c r="Q37" s="9">
        <v>12680851.241</v>
      </c>
      <c r="R37" s="9">
        <v>10916281.481000001</v>
      </c>
      <c r="S37" s="9">
        <v>4488609.199</v>
      </c>
      <c r="T37" s="9">
        <v>8566557</v>
      </c>
      <c r="U37" s="9">
        <v>5301841.6749999998</v>
      </c>
      <c r="V37" s="9">
        <v>-253366.995000011</v>
      </c>
      <c r="W37" s="9">
        <v>2412996.93300001</v>
      </c>
      <c r="X37" s="9">
        <v>-112218.839000005</v>
      </c>
      <c r="Y37" s="9">
        <v>1788637.29400002</v>
      </c>
      <c r="Z37" s="9">
        <v>-431904.35100001201</v>
      </c>
      <c r="AA37" s="9">
        <v>-5589334.9529999997</v>
      </c>
      <c r="AB37" s="9">
        <v>7428209.3069999898</v>
      </c>
      <c r="AC37" s="9">
        <v>9074289.2220000103</v>
      </c>
      <c r="AD37" s="9">
        <v>9217029.2200000007</v>
      </c>
      <c r="AE37" s="9">
        <f>+'[2]Resultados Trim. Corp 4T24'!$D$43</f>
        <v>6115709.6639999896</v>
      </c>
    </row>
    <row r="38" spans="1:31" ht="15" customHeight="1" x14ac:dyDescent="0.15">
      <c r="A38" s="4" t="s">
        <v>23</v>
      </c>
      <c r="B38" s="4" t="s">
        <v>24</v>
      </c>
      <c r="C38" s="5" t="s">
        <v>55</v>
      </c>
      <c r="D38" s="6">
        <v>1723040.7320000001</v>
      </c>
      <c r="E38" s="6">
        <v>1810812.291</v>
      </c>
      <c r="F38" s="6">
        <v>1834072.3559999999</v>
      </c>
      <c r="G38" s="6">
        <v>1814784.7479999999</v>
      </c>
      <c r="H38" s="6">
        <v>2622402.1039999998</v>
      </c>
      <c r="I38" s="6">
        <v>2543456.8960000002</v>
      </c>
      <c r="J38" s="6">
        <v>2605648</v>
      </c>
      <c r="K38" s="6">
        <v>2624090</v>
      </c>
      <c r="L38" s="6">
        <v>2618313</v>
      </c>
      <c r="M38" s="6">
        <v>2361868.9040000001</v>
      </c>
      <c r="N38" s="6">
        <v>2203554.1680000001</v>
      </c>
      <c r="O38" s="6">
        <v>2228464.7599999998</v>
      </c>
      <c r="P38" s="6">
        <v>2235671.92</v>
      </c>
      <c r="Q38" s="6">
        <v>2180654.1630000002</v>
      </c>
      <c r="R38" s="6">
        <v>2144884.5869999998</v>
      </c>
      <c r="S38" s="6">
        <v>2258469.7799999998</v>
      </c>
      <c r="T38" s="6">
        <v>2117203</v>
      </c>
      <c r="U38" s="6">
        <v>2146816.736</v>
      </c>
      <c r="V38" s="6">
        <v>2258838.4190000002</v>
      </c>
      <c r="W38" s="6">
        <v>2489281.0469999998</v>
      </c>
      <c r="X38" s="6">
        <v>2653363.6239999998</v>
      </c>
      <c r="Y38" s="6">
        <v>2649625.5079999999</v>
      </c>
      <c r="Z38" s="6">
        <v>2734761.6230000001</v>
      </c>
      <c r="AA38" s="6">
        <v>3140424.4040000001</v>
      </c>
      <c r="AB38" s="6">
        <v>3366834.7059999998</v>
      </c>
      <c r="AC38" s="6">
        <v>3560327.426</v>
      </c>
      <c r="AD38" s="6">
        <v>3857361.3259999999</v>
      </c>
      <c r="AE38" s="6">
        <f>+'[2]Resultados Trim. Corp 4T24'!$D$45</f>
        <v>4438477.5029999986</v>
      </c>
    </row>
    <row r="39" spans="1:31" ht="15" customHeight="1" x14ac:dyDescent="0.15">
      <c r="A39" s="7" t="s">
        <v>23</v>
      </c>
      <c r="B39" s="7" t="s">
        <v>24</v>
      </c>
      <c r="C39" s="8" t="s">
        <v>56</v>
      </c>
      <c r="D39" s="9">
        <v>14107576.463</v>
      </c>
      <c r="E39" s="9">
        <v>17143004.888</v>
      </c>
      <c r="F39" s="9">
        <v>14502150.373</v>
      </c>
      <c r="G39" s="9">
        <v>9934187.3479999602</v>
      </c>
      <c r="H39" s="9">
        <v>12858566.124</v>
      </c>
      <c r="I39" s="9">
        <v>13729742.876</v>
      </c>
      <c r="J39" s="9">
        <v>12929169</v>
      </c>
      <c r="K39" s="9">
        <v>2535426</v>
      </c>
      <c r="L39" s="9">
        <v>9215676</v>
      </c>
      <c r="M39" s="9">
        <v>-5297825.6469999999</v>
      </c>
      <c r="N39" s="9">
        <v>21379525.320999999</v>
      </c>
      <c r="O39" s="9">
        <v>12320746.885</v>
      </c>
      <c r="P39" s="9">
        <v>19848440.151000001</v>
      </c>
      <c r="Q39" s="9">
        <v>16560726.329</v>
      </c>
      <c r="R39" s="9">
        <v>16835819.905000001</v>
      </c>
      <c r="S39" s="9">
        <v>6671009.1469999999</v>
      </c>
      <c r="T39" s="9">
        <v>11372711</v>
      </c>
      <c r="U39" s="9">
        <v>5204996.5329999896</v>
      </c>
      <c r="V39" s="9">
        <v>-1430423.02000001</v>
      </c>
      <c r="W39" s="9">
        <v>3806041.9110000101</v>
      </c>
      <c r="X39" s="9">
        <v>1292801.8570000001</v>
      </c>
      <c r="Y39" s="9">
        <v>3368156.99400002</v>
      </c>
      <c r="Z39" s="9">
        <v>2353654.8119999901</v>
      </c>
      <c r="AA39" s="9">
        <v>-5314931.8</v>
      </c>
      <c r="AB39" s="9">
        <v>12972605.091</v>
      </c>
      <c r="AC39" s="9">
        <v>14474213.836999999</v>
      </c>
      <c r="AD39" s="9">
        <v>16829291.589000002</v>
      </c>
      <c r="AE39" s="9">
        <f>+'[2]Resultados Trim. Corp 4T24'!$D$47</f>
        <v>13040461.681999989</v>
      </c>
    </row>
    <row r="40" spans="1:31" ht="15" customHeight="1" x14ac:dyDescent="0.15">
      <c r="A40" s="4"/>
      <c r="B40" s="4"/>
      <c r="C40" s="5"/>
      <c r="D40" s="12" t="s">
        <v>54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</row>
    <row r="41" spans="1:31" ht="15" customHeight="1" x14ac:dyDescent="0.15">
      <c r="A41" s="7"/>
      <c r="B41" s="7"/>
      <c r="C41" s="8" t="s">
        <v>276</v>
      </c>
      <c r="D41" s="16" t="s">
        <v>54</v>
      </c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</row>
    <row r="42" spans="1:31" ht="15" customHeight="1" x14ac:dyDescent="0.15">
      <c r="A42" s="4" t="s">
        <v>23</v>
      </c>
      <c r="B42" s="4" t="s">
        <v>24</v>
      </c>
      <c r="C42" s="5" t="s">
        <v>271</v>
      </c>
      <c r="D42" s="6">
        <v>1928747.3359999999</v>
      </c>
      <c r="E42" s="6">
        <v>1979470.29</v>
      </c>
      <c r="F42" s="6">
        <v>1944289.0349999999</v>
      </c>
      <c r="G42" s="6">
        <v>2236244.3160000001</v>
      </c>
      <c r="H42" s="6">
        <v>2013279.9720000001</v>
      </c>
      <c r="I42" s="6">
        <v>2074721.0279999999</v>
      </c>
      <c r="J42" s="6">
        <v>747550</v>
      </c>
      <c r="K42" s="6">
        <v>102927</v>
      </c>
      <c r="L42" s="6">
        <v>108912</v>
      </c>
      <c r="M42" s="6">
        <v>91885.005000000005</v>
      </c>
      <c r="N42" s="6">
        <v>88018.104999999996</v>
      </c>
      <c r="O42" s="6">
        <v>92484.596000000005</v>
      </c>
      <c r="P42" s="6">
        <v>94056.751000000004</v>
      </c>
      <c r="Q42" s="6">
        <v>93557.754000000001</v>
      </c>
      <c r="R42" s="6">
        <v>97050.547000000006</v>
      </c>
      <c r="S42" s="6">
        <v>107360.05100000001</v>
      </c>
      <c r="T42" s="6">
        <v>110632</v>
      </c>
      <c r="U42" s="6">
        <v>111314.97199999999</v>
      </c>
      <c r="V42" s="6">
        <v>114926.50199999999</v>
      </c>
      <c r="W42" s="6">
        <v>40099.220999999998</v>
      </c>
      <c r="X42" s="6">
        <v>42808</v>
      </c>
      <c r="Y42" s="6">
        <v>35965.389000000003</v>
      </c>
      <c r="Z42" s="6">
        <v>33083.275000000001</v>
      </c>
      <c r="AA42" s="6">
        <v>34493.292999999998</v>
      </c>
      <c r="AB42" s="6">
        <v>39193.421999999999</v>
      </c>
      <c r="AC42" s="6">
        <v>33345.944000000003</v>
      </c>
      <c r="AD42" s="6">
        <v>33469.107000000004</v>
      </c>
      <c r="AE42" s="6">
        <f>+'[2]Resultados Trim. Corp 4T24'!$F$12</f>
        <v>33826.235000000015</v>
      </c>
    </row>
    <row r="43" spans="1:31" ht="15" customHeight="1" x14ac:dyDescent="0.15">
      <c r="A43" s="4" t="s">
        <v>23</v>
      </c>
      <c r="B43" s="4" t="s">
        <v>24</v>
      </c>
      <c r="C43" s="5" t="s">
        <v>273</v>
      </c>
      <c r="D43" s="6">
        <v>1928747.3359999999</v>
      </c>
      <c r="E43" s="6">
        <v>1979470.29</v>
      </c>
      <c r="F43" s="6">
        <v>1944289.0349999999</v>
      </c>
      <c r="G43" s="6">
        <v>2236244.3160000001</v>
      </c>
      <c r="H43" s="6">
        <v>2013279.9720000001</v>
      </c>
      <c r="I43" s="6">
        <v>2074721.0279999999</v>
      </c>
      <c r="J43" s="6">
        <v>747550</v>
      </c>
      <c r="K43" s="6">
        <v>102927</v>
      </c>
      <c r="L43" s="6">
        <v>108912</v>
      </c>
      <c r="M43" s="6">
        <v>91885.005000000005</v>
      </c>
      <c r="N43" s="6">
        <v>88018.104999999996</v>
      </c>
      <c r="O43" s="6">
        <v>92484.596000000005</v>
      </c>
      <c r="P43" s="6">
        <v>94056.751000000004</v>
      </c>
      <c r="Q43" s="6">
        <v>93557.754000000001</v>
      </c>
      <c r="R43" s="6">
        <v>97050.547000000006</v>
      </c>
      <c r="S43" s="6">
        <v>107360.05100000001</v>
      </c>
      <c r="T43" s="6">
        <v>110632</v>
      </c>
      <c r="U43" s="6">
        <v>111314.97199999999</v>
      </c>
      <c r="V43" s="6">
        <v>114926.50199999999</v>
      </c>
      <c r="W43" s="6">
        <v>40099.220999999998</v>
      </c>
      <c r="X43" s="6">
        <v>42808</v>
      </c>
      <c r="Y43" s="6">
        <v>35965.389000000003</v>
      </c>
      <c r="Z43" s="6">
        <v>33083.275000000001</v>
      </c>
      <c r="AA43" s="6">
        <v>34493.292999999998</v>
      </c>
      <c r="AB43" s="6">
        <v>39193.421999999999</v>
      </c>
      <c r="AC43" s="6">
        <v>33345.944000000003</v>
      </c>
      <c r="AD43" s="6">
        <v>33469.107000000004</v>
      </c>
      <c r="AE43" s="6">
        <f>+'[2]Resultados Trim. Corp 4T24'!$F$25</f>
        <v>33826.235000000015</v>
      </c>
    </row>
    <row r="44" spans="1:31" ht="15" customHeight="1" x14ac:dyDescent="0.15">
      <c r="A44" s="4" t="s">
        <v>23</v>
      </c>
      <c r="B44" s="4" t="s">
        <v>24</v>
      </c>
      <c r="C44" s="5" t="s">
        <v>40</v>
      </c>
      <c r="D44" s="6">
        <v>-345336.42800000001</v>
      </c>
      <c r="E44" s="6">
        <v>-334450.76400000002</v>
      </c>
      <c r="F44" s="6">
        <v>-369754.13500000001</v>
      </c>
      <c r="G44" s="6">
        <v>-479594.78</v>
      </c>
      <c r="H44" s="6">
        <v>-462843.42499999999</v>
      </c>
      <c r="I44" s="6">
        <v>-438914.57500000001</v>
      </c>
      <c r="J44" s="6">
        <v>-150534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6">
        <v>-666.01499999999999</v>
      </c>
      <c r="Z44" s="6">
        <v>-707.03899999999999</v>
      </c>
      <c r="AA44" s="6">
        <v>-547.30700000000002</v>
      </c>
      <c r="AB44" s="6">
        <v>-648.00900000000001</v>
      </c>
      <c r="AC44" s="6">
        <v>-629.31899999999996</v>
      </c>
      <c r="AD44" s="6">
        <v>-662.42</v>
      </c>
      <c r="AE44" s="6">
        <f>+'[2]Resultados Trim. Corp 4T24'!$F$27</f>
        <v>-599.86799999999994</v>
      </c>
    </row>
    <row r="45" spans="1:31" ht="15" customHeight="1" x14ac:dyDescent="0.15">
      <c r="A45" s="7" t="s">
        <v>23</v>
      </c>
      <c r="B45" s="7" t="s">
        <v>24</v>
      </c>
      <c r="C45" s="8" t="s">
        <v>41</v>
      </c>
      <c r="D45" s="9">
        <v>1583410.9080000001</v>
      </c>
      <c r="E45" s="9">
        <v>1645019.5260000001</v>
      </c>
      <c r="F45" s="9">
        <v>1574534.9</v>
      </c>
      <c r="G45" s="9">
        <v>1756649.5360000001</v>
      </c>
      <c r="H45" s="9">
        <v>1550436.547</v>
      </c>
      <c r="I45" s="9">
        <v>1635806.453</v>
      </c>
      <c r="J45" s="9">
        <v>597016</v>
      </c>
      <c r="K45" s="9">
        <v>102927</v>
      </c>
      <c r="L45" s="9">
        <v>108912</v>
      </c>
      <c r="M45" s="9">
        <v>91885.005000000005</v>
      </c>
      <c r="N45" s="9">
        <v>88018.104999999996</v>
      </c>
      <c r="O45" s="9">
        <v>92484.596000000005</v>
      </c>
      <c r="P45" s="9">
        <v>94056.751000000004</v>
      </c>
      <c r="Q45" s="9">
        <v>93557.754000000001</v>
      </c>
      <c r="R45" s="9">
        <v>97050.547000000006</v>
      </c>
      <c r="S45" s="9">
        <v>107360.05100000001</v>
      </c>
      <c r="T45" s="9">
        <v>110632</v>
      </c>
      <c r="U45" s="9">
        <v>111314.97199999999</v>
      </c>
      <c r="V45" s="9">
        <v>114926.50199999999</v>
      </c>
      <c r="W45" s="9">
        <v>40099.220999999998</v>
      </c>
      <c r="X45" s="9">
        <v>42808</v>
      </c>
      <c r="Y45" s="9">
        <v>35299.374000000003</v>
      </c>
      <c r="Z45" s="9">
        <v>32376.236000000001</v>
      </c>
      <c r="AA45" s="9">
        <v>33945.985999999997</v>
      </c>
      <c r="AB45" s="9">
        <v>38545.413</v>
      </c>
      <c r="AC45" s="9">
        <v>32716.625</v>
      </c>
      <c r="AD45" s="9">
        <v>32806.686999999998</v>
      </c>
      <c r="AE45" s="9">
        <f>+'[2]Resultados Trim. Corp 4T24'!$F$29</f>
        <v>33226.367000000013</v>
      </c>
    </row>
    <row r="46" spans="1:31" ht="15" customHeight="1" x14ac:dyDescent="0.15">
      <c r="A46" s="4" t="s">
        <v>23</v>
      </c>
      <c r="B46" s="4" t="s">
        <v>24</v>
      </c>
      <c r="C46" s="5" t="s">
        <v>42</v>
      </c>
      <c r="D46" s="6">
        <v>461657.19400000002</v>
      </c>
      <c r="E46" s="6">
        <v>1495430.0519999999</v>
      </c>
      <c r="F46" s="6">
        <v>345221.09399999998</v>
      </c>
      <c r="G46" s="6">
        <v>1624029.8089999999</v>
      </c>
      <c r="H46" s="6">
        <v>-71667.599000000002</v>
      </c>
      <c r="I46" s="6">
        <v>861894.59900000005</v>
      </c>
      <c r="J46" s="6">
        <v>74039038</v>
      </c>
      <c r="K46" s="6">
        <v>236478</v>
      </c>
      <c r="L46" s="6">
        <v>68359</v>
      </c>
      <c r="M46" s="6">
        <v>23528.037</v>
      </c>
      <c r="N46" s="6">
        <v>2717.5170000000098</v>
      </c>
      <c r="O46" s="6">
        <v>6003141.4529999997</v>
      </c>
      <c r="P46" s="6">
        <v>108459.876</v>
      </c>
      <c r="Q46" s="6">
        <v>6742014.7319999998</v>
      </c>
      <c r="R46" s="6">
        <v>575573.72100000002</v>
      </c>
      <c r="S46" s="6">
        <v>93319.935999999798</v>
      </c>
      <c r="T46" s="6">
        <v>689131</v>
      </c>
      <c r="U46" s="6">
        <v>1272541.79</v>
      </c>
      <c r="V46" s="6">
        <v>1096804.077</v>
      </c>
      <c r="W46" s="6">
        <v>798446.02500000002</v>
      </c>
      <c r="X46" s="6">
        <v>3097699</v>
      </c>
      <c r="Y46" s="6">
        <v>339059.42599999998</v>
      </c>
      <c r="Z46" s="6">
        <v>-355295.62099999998</v>
      </c>
      <c r="AA46" s="6">
        <v>-923383.24</v>
      </c>
      <c r="AB46" s="6">
        <v>286606.62400000001</v>
      </c>
      <c r="AC46" s="6">
        <v>450734.52</v>
      </c>
      <c r="AD46" s="6">
        <v>319021.36300000001</v>
      </c>
      <c r="AE46" s="6">
        <f>+'[2]Resultados Trim. Corp 4T24'!F31</f>
        <v>-432885.06700000004</v>
      </c>
    </row>
    <row r="47" spans="1:31" ht="15" customHeight="1" x14ac:dyDescent="0.15">
      <c r="A47" s="4" t="s">
        <v>23</v>
      </c>
      <c r="B47" s="4" t="s">
        <v>24</v>
      </c>
      <c r="C47" s="5" t="s">
        <v>43</v>
      </c>
      <c r="D47" s="6">
        <v>1714.7850000000001</v>
      </c>
      <c r="E47" s="6">
        <v>1790.5160000000001</v>
      </c>
      <c r="F47" s="6">
        <v>1846.248</v>
      </c>
      <c r="G47" s="6">
        <v>1861.6990000000001</v>
      </c>
      <c r="H47" s="6">
        <v>1824.2929999999999</v>
      </c>
      <c r="I47" s="6">
        <v>1907.7070000000001</v>
      </c>
      <c r="J47" s="6">
        <v>662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</v>
      </c>
      <c r="AA47" s="11">
        <v>0</v>
      </c>
      <c r="AB47" s="11">
        <v>0</v>
      </c>
      <c r="AC47" s="11">
        <v>0</v>
      </c>
      <c r="AD47" s="11">
        <v>0</v>
      </c>
      <c r="AE47" s="11">
        <f>+'[2]Resultados Trim. Corp 4T24'!F32</f>
        <v>0</v>
      </c>
    </row>
    <row r="48" spans="1:31" ht="15" customHeight="1" x14ac:dyDescent="0.15">
      <c r="A48" s="4" t="s">
        <v>23</v>
      </c>
      <c r="B48" s="4" t="s">
        <v>24</v>
      </c>
      <c r="C48" s="5" t="s">
        <v>44</v>
      </c>
      <c r="D48" s="6">
        <v>-81353.364000000001</v>
      </c>
      <c r="E48" s="6">
        <v>-54835.291324794998</v>
      </c>
      <c r="F48" s="6">
        <v>-34040.794675204997</v>
      </c>
      <c r="G48" s="6">
        <v>-14647.183988659999</v>
      </c>
      <c r="H48" s="6">
        <v>-179559.00899999999</v>
      </c>
      <c r="I48" s="6">
        <v>-292490.99099999998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1">
        <v>0</v>
      </c>
      <c r="Z48" s="11">
        <v>0</v>
      </c>
      <c r="AA48" s="11">
        <v>0</v>
      </c>
      <c r="AB48" s="11">
        <v>0</v>
      </c>
      <c r="AC48" s="11">
        <v>0</v>
      </c>
      <c r="AD48" s="11">
        <v>0</v>
      </c>
      <c r="AE48" s="11">
        <f>+'[2]Resultados Trim. Corp 4T24'!F33</f>
        <v>0</v>
      </c>
    </row>
    <row r="49" spans="1:31" ht="15" customHeight="1" x14ac:dyDescent="0.15">
      <c r="A49" s="4" t="s">
        <v>23</v>
      </c>
      <c r="B49" s="4" t="s">
        <v>24</v>
      </c>
      <c r="C49" s="5" t="s">
        <v>45</v>
      </c>
      <c r="D49" s="6">
        <v>3518319.267</v>
      </c>
      <c r="E49" s="6">
        <v>5896141.3569999998</v>
      </c>
      <c r="F49" s="6">
        <v>2774321.6030000001</v>
      </c>
      <c r="G49" s="6">
        <v>15565377.381999999</v>
      </c>
      <c r="H49" s="6">
        <v>4188199.9249999998</v>
      </c>
      <c r="I49" s="6">
        <v>2990267.0750000002</v>
      </c>
      <c r="J49" s="6">
        <v>4091019</v>
      </c>
      <c r="K49" s="6">
        <v>17043079</v>
      </c>
      <c r="L49" s="6">
        <v>2352744</v>
      </c>
      <c r="M49" s="6">
        <v>-2193953.4</v>
      </c>
      <c r="N49" s="6">
        <v>-1608989.6</v>
      </c>
      <c r="O49" s="6">
        <v>-15834766.34</v>
      </c>
      <c r="P49" s="6">
        <v>906832</v>
      </c>
      <c r="Q49" s="6">
        <v>25548.5</v>
      </c>
      <c r="R49" s="6">
        <v>2414173.5</v>
      </c>
      <c r="S49" s="6">
        <v>3642798.57</v>
      </c>
      <c r="T49" s="6">
        <v>3321925</v>
      </c>
      <c r="U49" s="6">
        <v>14822690.375</v>
      </c>
      <c r="V49" s="6">
        <v>3434786.9750000001</v>
      </c>
      <c r="W49" s="6">
        <v>1022236.341</v>
      </c>
      <c r="X49" s="6">
        <v>2211390</v>
      </c>
      <c r="Y49" s="6">
        <v>2155545.5</v>
      </c>
      <c r="Z49" s="6">
        <v>5106209</v>
      </c>
      <c r="AA49" s="6">
        <v>10605497.5</v>
      </c>
      <c r="AB49" s="6">
        <v>3417605.5</v>
      </c>
      <c r="AC49" s="6">
        <v>2244728</v>
      </c>
      <c r="AD49" s="6">
        <v>3119210</v>
      </c>
      <c r="AE49" s="6">
        <f>+'[2]Resultados Trim. Corp 4T24'!F34</f>
        <v>13855157</v>
      </c>
    </row>
    <row r="50" spans="1:31" ht="15" customHeight="1" x14ac:dyDescent="0.15">
      <c r="A50" s="4" t="s">
        <v>23</v>
      </c>
      <c r="B50" s="4" t="s">
        <v>24</v>
      </c>
      <c r="C50" s="5" t="s">
        <v>46</v>
      </c>
      <c r="D50" s="11">
        <v>0</v>
      </c>
      <c r="E50" s="6">
        <v>11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1">
        <v>0</v>
      </c>
      <c r="Z50" s="11">
        <v>0</v>
      </c>
      <c r="AA50" s="11">
        <v>0</v>
      </c>
      <c r="AB50" s="11">
        <v>0</v>
      </c>
      <c r="AC50" s="11">
        <v>0</v>
      </c>
      <c r="AD50" s="11">
        <v>0</v>
      </c>
      <c r="AE50" s="11">
        <f>+'[2]Resultados Trim. Corp 4T24'!$F$35</f>
        <v>0</v>
      </c>
    </row>
    <row r="51" spans="1:31" ht="15" customHeight="1" x14ac:dyDescent="0.15">
      <c r="A51" s="4" t="s">
        <v>23</v>
      </c>
      <c r="B51" s="4" t="s">
        <v>24</v>
      </c>
      <c r="C51" s="5" t="s">
        <v>47</v>
      </c>
      <c r="D51" s="6">
        <v>-181641.38099999999</v>
      </c>
      <c r="E51" s="6">
        <v>-149819.59413312899</v>
      </c>
      <c r="F51" s="6">
        <v>-151893.07586687099</v>
      </c>
      <c r="G51" s="6">
        <v>-153662.81598512299</v>
      </c>
      <c r="H51" s="6">
        <v>-11.199000000000501</v>
      </c>
      <c r="I51" s="6">
        <v>196630.19899999999</v>
      </c>
      <c r="J51" s="6">
        <v>6256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6">
        <v>-15437.004000000001</v>
      </c>
      <c r="Z51" s="11">
        <v>0</v>
      </c>
      <c r="AA51" s="11">
        <v>0</v>
      </c>
      <c r="AB51" s="11">
        <v>0</v>
      </c>
      <c r="AC51" s="11">
        <v>0</v>
      </c>
      <c r="AD51" s="11">
        <v>0</v>
      </c>
      <c r="AE51" s="11">
        <f>+'[2]Resultados Trim. Corp 4T24'!$F$36</f>
        <v>1391.25</v>
      </c>
    </row>
    <row r="52" spans="1:31" ht="15" customHeight="1" x14ac:dyDescent="0.15">
      <c r="A52" s="4" t="s">
        <v>23</v>
      </c>
      <c r="B52" s="4" t="s">
        <v>24</v>
      </c>
      <c r="C52" s="5" t="s">
        <v>48</v>
      </c>
      <c r="D52" s="6">
        <v>3718696.5010000002</v>
      </c>
      <c r="E52" s="6">
        <v>7188718.0395420799</v>
      </c>
      <c r="F52" s="6">
        <v>2935455.0744579202</v>
      </c>
      <c r="G52" s="6">
        <v>17022958.890026201</v>
      </c>
      <c r="H52" s="6">
        <v>3938786.4109999998</v>
      </c>
      <c r="I52" s="6">
        <v>3758208.5890000002</v>
      </c>
      <c r="J52" s="6">
        <v>78136975</v>
      </c>
      <c r="K52" s="6">
        <v>17279557</v>
      </c>
      <c r="L52" s="6">
        <v>2421103</v>
      </c>
      <c r="M52" s="6">
        <v>-2170425.3629999999</v>
      </c>
      <c r="N52" s="6">
        <v>-1606272.0830000001</v>
      </c>
      <c r="O52" s="6">
        <v>-9831624.8870000001</v>
      </c>
      <c r="P52" s="6">
        <v>1015291.876</v>
      </c>
      <c r="Q52" s="6">
        <v>6767563.2319999998</v>
      </c>
      <c r="R52" s="6">
        <v>2989747.2209999999</v>
      </c>
      <c r="S52" s="6">
        <v>3736118.5060000001</v>
      </c>
      <c r="T52" s="6">
        <v>4011056</v>
      </c>
      <c r="U52" s="6">
        <v>16095232.164999999</v>
      </c>
      <c r="V52" s="6">
        <v>4531591.0520000001</v>
      </c>
      <c r="W52" s="6">
        <v>1820682.3659999999</v>
      </c>
      <c r="X52" s="6">
        <v>5309089</v>
      </c>
      <c r="Y52" s="6">
        <v>2479167.9219999998</v>
      </c>
      <c r="Z52" s="6">
        <v>4750913.3789999997</v>
      </c>
      <c r="AA52" s="6">
        <v>9682114.2599999998</v>
      </c>
      <c r="AB52" s="6">
        <v>3704212.1239999998</v>
      </c>
      <c r="AC52" s="6">
        <v>2695462.52</v>
      </c>
      <c r="AD52" s="6">
        <v>3438231.1949999998</v>
      </c>
      <c r="AE52" s="6">
        <f>+'[2]Resultados Trim. Corp 4T24'!$F$38</f>
        <v>13423663.183</v>
      </c>
    </row>
    <row r="53" spans="1:31" ht="15" customHeight="1" x14ac:dyDescent="0.15">
      <c r="A53" s="4" t="s">
        <v>23</v>
      </c>
      <c r="B53" s="4" t="s">
        <v>24</v>
      </c>
      <c r="C53" s="5" t="s">
        <v>49</v>
      </c>
      <c r="D53" s="6">
        <v>5302107.409</v>
      </c>
      <c r="E53" s="6">
        <v>8833737.5655420795</v>
      </c>
      <c r="F53" s="6">
        <v>4509989.9744579196</v>
      </c>
      <c r="G53" s="6">
        <v>18779608.426026199</v>
      </c>
      <c r="H53" s="6">
        <v>5489222.9579999996</v>
      </c>
      <c r="I53" s="6">
        <v>5394015.0420000004</v>
      </c>
      <c r="J53" s="6">
        <v>78733991</v>
      </c>
      <c r="K53" s="6">
        <v>17382484</v>
      </c>
      <c r="L53" s="6">
        <v>2530015</v>
      </c>
      <c r="M53" s="6">
        <v>-2078540.358</v>
      </c>
      <c r="N53" s="6">
        <v>-1518253.9779999999</v>
      </c>
      <c r="O53" s="6">
        <v>-9739140.2909999993</v>
      </c>
      <c r="P53" s="6">
        <v>1109348.6270000001</v>
      </c>
      <c r="Q53" s="6">
        <v>6861120.9859999996</v>
      </c>
      <c r="R53" s="6">
        <v>3086797.7680000002</v>
      </c>
      <c r="S53" s="6">
        <v>3843478.557</v>
      </c>
      <c r="T53" s="6">
        <v>4121688</v>
      </c>
      <c r="U53" s="6">
        <v>16206547.137</v>
      </c>
      <c r="V53" s="6">
        <v>4646517.5539999995</v>
      </c>
      <c r="W53" s="6">
        <v>1860781.5870000001</v>
      </c>
      <c r="X53" s="6">
        <v>5351897</v>
      </c>
      <c r="Y53" s="6">
        <v>2514467.2960000001</v>
      </c>
      <c r="Z53" s="6">
        <v>4783289.6150000002</v>
      </c>
      <c r="AA53" s="6">
        <v>9716060.2459999993</v>
      </c>
      <c r="AB53" s="6">
        <v>3742757.537</v>
      </c>
      <c r="AC53" s="6">
        <v>2728179.145</v>
      </c>
      <c r="AD53" s="6">
        <v>3471037.8820000002</v>
      </c>
      <c r="AE53" s="6">
        <f>+'[2]Resultados Trim. Corp 4T24'!$F$39</f>
        <v>13456889.550000001</v>
      </c>
    </row>
    <row r="54" spans="1:31" ht="15" customHeight="1" x14ac:dyDescent="0.15">
      <c r="A54" s="4" t="s">
        <v>23</v>
      </c>
      <c r="B54" s="4" t="s">
        <v>24</v>
      </c>
      <c r="C54" s="5" t="s">
        <v>50</v>
      </c>
      <c r="D54" s="6">
        <v>-468317.23129999998</v>
      </c>
      <c r="E54" s="6">
        <v>-717913.21716636105</v>
      </c>
      <c r="F54" s="6">
        <v>-445926.32700363902</v>
      </c>
      <c r="G54" s="6">
        <v>-842246.93722707801</v>
      </c>
      <c r="H54" s="6">
        <v>-355617.67375000002</v>
      </c>
      <c r="I54" s="6">
        <v>-586067.32625000004</v>
      </c>
      <c r="J54" s="6">
        <v>-23860106</v>
      </c>
      <c r="K54" s="6">
        <v>-91639</v>
      </c>
      <c r="L54" s="6">
        <v>-47863</v>
      </c>
      <c r="M54" s="6">
        <v>-31161.521349999999</v>
      </c>
      <c r="N54" s="6">
        <v>-24498.618350000001</v>
      </c>
      <c r="O54" s="6">
        <v>-20876381.16392</v>
      </c>
      <c r="P54" s="6">
        <v>-54679.48977</v>
      </c>
      <c r="Q54" s="6">
        <v>-1845604.5705800001</v>
      </c>
      <c r="R54" s="6">
        <v>-181608.55269000001</v>
      </c>
      <c r="S54" s="6">
        <v>1224824.3682299999</v>
      </c>
      <c r="T54" s="6">
        <v>-215936</v>
      </c>
      <c r="U54" s="6">
        <v>-373641.32543999999</v>
      </c>
      <c r="V54" s="6">
        <v>-327167.25653999997</v>
      </c>
      <c r="W54" s="6">
        <v>-226407.21666999999</v>
      </c>
      <c r="X54" s="6">
        <v>-883539</v>
      </c>
      <c r="Y54" s="6">
        <v>-37901.23803</v>
      </c>
      <c r="Z54" s="6">
        <v>-45505.15625</v>
      </c>
      <c r="AA54" s="6">
        <v>168653.64689</v>
      </c>
      <c r="AB54" s="6">
        <v>-113975.74094</v>
      </c>
      <c r="AC54" s="6">
        <v>-179188.55687999999</v>
      </c>
      <c r="AD54" s="6">
        <v>-130444.73489000001</v>
      </c>
      <c r="AE54" s="6">
        <f>+'[2]Resultados Trim. Corp 4T24'!$F$40</f>
        <v>52378.38354999997</v>
      </c>
    </row>
    <row r="55" spans="1:31" ht="15" customHeight="1" x14ac:dyDescent="0.15">
      <c r="A55" s="7" t="s">
        <v>23</v>
      </c>
      <c r="B55" s="7" t="s">
        <v>24</v>
      </c>
      <c r="C55" s="8" t="s">
        <v>53</v>
      </c>
      <c r="D55" s="9">
        <v>4833790.1776999999</v>
      </c>
      <c r="E55" s="9">
        <v>8115824.34837572</v>
      </c>
      <c r="F55" s="9">
        <v>4064063.6474542902</v>
      </c>
      <c r="G55" s="9">
        <v>17937361.488799099</v>
      </c>
      <c r="H55" s="9">
        <v>5133605.2842499996</v>
      </c>
      <c r="I55" s="9">
        <v>4807947.7157500004</v>
      </c>
      <c r="J55" s="9">
        <v>54873885</v>
      </c>
      <c r="K55" s="9">
        <v>17290845</v>
      </c>
      <c r="L55" s="9">
        <v>2482152</v>
      </c>
      <c r="M55" s="9">
        <v>-2109701.8793500001</v>
      </c>
      <c r="N55" s="9">
        <v>-1542752.59635</v>
      </c>
      <c r="O55" s="9">
        <v>-30615521.454920001</v>
      </c>
      <c r="P55" s="9">
        <v>1054669.13723</v>
      </c>
      <c r="Q55" s="9">
        <v>5015516.4154200004</v>
      </c>
      <c r="R55" s="9">
        <v>2905189.2153099999</v>
      </c>
      <c r="S55" s="9">
        <v>5068302.9252300002</v>
      </c>
      <c r="T55" s="9">
        <v>3905752</v>
      </c>
      <c r="U55" s="9">
        <v>15832905.811559999</v>
      </c>
      <c r="V55" s="9">
        <v>4319350.29746</v>
      </c>
      <c r="W55" s="9">
        <v>1634374.3703300001</v>
      </c>
      <c r="X55" s="9">
        <v>4468358</v>
      </c>
      <c r="Y55" s="9">
        <v>2476566.05797</v>
      </c>
      <c r="Z55" s="9">
        <v>4737784.4587500002</v>
      </c>
      <c r="AA55" s="9">
        <v>9884713.8928900007</v>
      </c>
      <c r="AB55" s="9">
        <v>3628781.7960600001</v>
      </c>
      <c r="AC55" s="9">
        <v>2548990.58812</v>
      </c>
      <c r="AD55" s="9">
        <v>3340593.15</v>
      </c>
      <c r="AE55" s="9">
        <f>+'[2]Resultados Trim. Corp 4T24'!$F$41</f>
        <v>13509267.93355</v>
      </c>
    </row>
    <row r="56" spans="1:31" ht="15" customHeight="1" x14ac:dyDescent="0.15">
      <c r="A56" s="4" t="s">
        <v>23</v>
      </c>
      <c r="B56" s="4" t="s">
        <v>24</v>
      </c>
      <c r="C56" s="5" t="s">
        <v>55</v>
      </c>
      <c r="D56" s="6">
        <v>15187.691000000001</v>
      </c>
      <c r="E56" s="6">
        <v>10336.433999999999</v>
      </c>
      <c r="F56" s="6">
        <v>10869.668</v>
      </c>
      <c r="G56" s="6">
        <v>10606.753000000001</v>
      </c>
      <c r="H56" s="6">
        <v>11007.437</v>
      </c>
      <c r="I56" s="6">
        <v>11007.563</v>
      </c>
      <c r="J56" s="6">
        <v>3669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f>+'[2]Resultados Trim. Corp 4T24'!$F$45</f>
        <v>0</v>
      </c>
    </row>
    <row r="57" spans="1:31" ht="15" customHeight="1" x14ac:dyDescent="0.15">
      <c r="A57" s="7" t="s">
        <v>23</v>
      </c>
      <c r="B57" s="7" t="s">
        <v>24</v>
      </c>
      <c r="C57" s="8" t="s">
        <v>56</v>
      </c>
      <c r="D57" s="9">
        <v>1598598.5989999999</v>
      </c>
      <c r="E57" s="9">
        <v>1655355.96</v>
      </c>
      <c r="F57" s="9">
        <v>1585404.568</v>
      </c>
      <c r="G57" s="9">
        <v>1767256.2890000001</v>
      </c>
      <c r="H57" s="9">
        <v>1561443.9839999999</v>
      </c>
      <c r="I57" s="9">
        <v>1646814.0160000001</v>
      </c>
      <c r="J57" s="9">
        <v>600685</v>
      </c>
      <c r="K57" s="9">
        <v>102927</v>
      </c>
      <c r="L57" s="9">
        <v>108912</v>
      </c>
      <c r="M57" s="9">
        <v>91885.005000000005</v>
      </c>
      <c r="N57" s="9">
        <v>88018.104999999996</v>
      </c>
      <c r="O57" s="9">
        <v>92484.596000000005</v>
      </c>
      <c r="P57" s="9">
        <v>94056.751000000004</v>
      </c>
      <c r="Q57" s="9">
        <v>93557.754000000001</v>
      </c>
      <c r="R57" s="9">
        <v>97050.547000000006</v>
      </c>
      <c r="S57" s="9">
        <v>107360.05100000001</v>
      </c>
      <c r="T57" s="9">
        <v>110632</v>
      </c>
      <c r="U57" s="9">
        <v>111314.97199999999</v>
      </c>
      <c r="V57" s="9">
        <v>114926.50199999999</v>
      </c>
      <c r="W57" s="9">
        <v>40099.220999999998</v>
      </c>
      <c r="X57" s="9">
        <v>42808</v>
      </c>
      <c r="Y57" s="9">
        <v>35299.374000000003</v>
      </c>
      <c r="Z57" s="9">
        <v>32376.236000000001</v>
      </c>
      <c r="AA57" s="9">
        <v>33945.985999999997</v>
      </c>
      <c r="AB57" s="9">
        <v>38545.413</v>
      </c>
      <c r="AC57" s="9">
        <v>32716.625</v>
      </c>
      <c r="AD57" s="9">
        <v>32806.686999999998</v>
      </c>
      <c r="AE57" s="9">
        <f>+'[2]Resultados Trim. Corp 4T24'!$F$47</f>
        <v>33226.367000000013</v>
      </c>
    </row>
    <row r="58" spans="1:31" ht="15" customHeight="1" x14ac:dyDescent="0.15">
      <c r="A58" s="4"/>
      <c r="B58" s="4"/>
      <c r="C58" s="5"/>
      <c r="D58" s="12" t="s">
        <v>54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</row>
    <row r="59" spans="1:31" ht="15" customHeight="1" x14ac:dyDescent="0.15">
      <c r="A59" s="7"/>
      <c r="B59" s="7"/>
      <c r="C59" s="8" t="s">
        <v>277</v>
      </c>
      <c r="D59" s="16" t="s">
        <v>54</v>
      </c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</row>
    <row r="60" spans="1:31" ht="15" customHeight="1" x14ac:dyDescent="0.15">
      <c r="A60" s="4" t="s">
        <v>23</v>
      </c>
      <c r="B60" s="4" t="s">
        <v>24</v>
      </c>
      <c r="C60" s="5" t="s">
        <v>25</v>
      </c>
      <c r="D60" s="6">
        <v>-66791.494999999995</v>
      </c>
      <c r="E60" s="6">
        <v>-53869.7</v>
      </c>
      <c r="F60" s="6">
        <v>176201.33100000001</v>
      </c>
      <c r="G60" s="6">
        <v>26780.225999999999</v>
      </c>
      <c r="H60" s="6">
        <v>-67394.717999999993</v>
      </c>
      <c r="I60" s="6">
        <v>-113521.28200000001</v>
      </c>
      <c r="J60" s="6">
        <v>-68811</v>
      </c>
      <c r="K60" s="6">
        <v>-69719</v>
      </c>
      <c r="L60" s="6">
        <v>-135816</v>
      </c>
      <c r="M60" s="6">
        <v>26947.989000000001</v>
      </c>
      <c r="N60" s="6">
        <v>8255.5499999999993</v>
      </c>
      <c r="O60" s="6">
        <v>-56213.58</v>
      </c>
      <c r="P60" s="6">
        <v>-31123.607</v>
      </c>
      <c r="Q60" s="6">
        <v>-6572.1710000000003</v>
      </c>
      <c r="R60" s="6">
        <v>-70200.842999999993</v>
      </c>
      <c r="S60" s="6">
        <v>-62924.864999999998</v>
      </c>
      <c r="T60" s="6">
        <v>-2996</v>
      </c>
      <c r="U60" s="6">
        <v>-152447.59299999999</v>
      </c>
      <c r="V60" s="6">
        <v>-52462.353000000003</v>
      </c>
      <c r="W60" s="6">
        <v>-63777.894</v>
      </c>
      <c r="X60" s="6">
        <v>-45618.707999999999</v>
      </c>
      <c r="Y60" s="6">
        <v>-49402.841</v>
      </c>
      <c r="Z60" s="6">
        <v>-55799.553</v>
      </c>
      <c r="AA60" s="6">
        <v>20100.153999999999</v>
      </c>
      <c r="AB60" s="6">
        <v>11540.902</v>
      </c>
      <c r="AC60" s="6">
        <v>-173.65100000000001</v>
      </c>
      <c r="AD60" s="6">
        <v>-967.06700000000103</v>
      </c>
      <c r="AE60" s="6">
        <f>+'[2]Resultados Trim. Corp 4T24'!H8</f>
        <v>-951.52199999999903</v>
      </c>
    </row>
    <row r="61" spans="1:31" ht="15" customHeight="1" x14ac:dyDescent="0.15">
      <c r="A61" s="4" t="s">
        <v>23</v>
      </c>
      <c r="B61" s="4" t="s">
        <v>24</v>
      </c>
      <c r="C61" s="5" t="s">
        <v>26</v>
      </c>
      <c r="D61" s="6">
        <v>-379152.32400000002</v>
      </c>
      <c r="E61" s="6">
        <v>-507856.30599999998</v>
      </c>
      <c r="F61" s="6">
        <v>-595313.75199999998</v>
      </c>
      <c r="G61" s="6">
        <v>-785458.82499999995</v>
      </c>
      <c r="H61" s="6">
        <v>-729144.26599999995</v>
      </c>
      <c r="I61" s="6">
        <v>-810723.73400000005</v>
      </c>
      <c r="J61" s="6">
        <v>-773904</v>
      </c>
      <c r="K61" s="6">
        <v>-997921</v>
      </c>
      <c r="L61" s="6">
        <v>-650383</v>
      </c>
      <c r="M61" s="6">
        <v>-181520.84</v>
      </c>
      <c r="N61" s="6">
        <v>-506557.33100000001</v>
      </c>
      <c r="O61" s="6">
        <v>-762222.90899999999</v>
      </c>
      <c r="P61" s="6">
        <v>-601805.554</v>
      </c>
      <c r="Q61" s="6">
        <v>-926672.01899999997</v>
      </c>
      <c r="R61" s="6">
        <v>-892635.62699999998</v>
      </c>
      <c r="S61" s="6">
        <v>-1219586.8940000001</v>
      </c>
      <c r="T61" s="6">
        <v>-916050</v>
      </c>
      <c r="U61" s="6">
        <v>-913125.31099999999</v>
      </c>
      <c r="V61" s="6">
        <v>-988710.196</v>
      </c>
      <c r="W61" s="6">
        <v>-1315287.3770000001</v>
      </c>
      <c r="X61" s="6">
        <v>-1046369.5060000001</v>
      </c>
      <c r="Y61" s="6">
        <v>-865340.90599999996</v>
      </c>
      <c r="Z61" s="6">
        <v>-502689.98100000003</v>
      </c>
      <c r="AA61" s="6">
        <v>-2197236.6090000002</v>
      </c>
      <c r="AB61" s="6">
        <v>-1620960.828</v>
      </c>
      <c r="AC61" s="6">
        <v>-1876182.273</v>
      </c>
      <c r="AD61" s="6">
        <v>-1501078.057</v>
      </c>
      <c r="AE61" s="6">
        <f>+'[2]Resultados Trim. Corp 4T24'!H9</f>
        <v>-1986779.4350000005</v>
      </c>
    </row>
    <row r="62" spans="1:31" ht="15" customHeight="1" x14ac:dyDescent="0.15">
      <c r="A62" s="4" t="s">
        <v>23</v>
      </c>
      <c r="B62" s="4" t="s">
        <v>24</v>
      </c>
      <c r="C62" s="5" t="s">
        <v>27</v>
      </c>
      <c r="D62" s="6">
        <v>-144557.91399999999</v>
      </c>
      <c r="E62" s="6">
        <v>-146781.49</v>
      </c>
      <c r="F62" s="6">
        <v>-189614.36199999999</v>
      </c>
      <c r="G62" s="6">
        <v>-190455.41500000001</v>
      </c>
      <c r="H62" s="6">
        <v>-295662.913</v>
      </c>
      <c r="I62" s="6">
        <v>-265349.087</v>
      </c>
      <c r="J62" s="6">
        <v>-89235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f>+'[2]Resultados Trim. Corp 4T24'!H10</f>
        <v>0</v>
      </c>
    </row>
    <row r="63" spans="1:31" ht="15" customHeight="1" x14ac:dyDescent="0.15">
      <c r="A63" s="4" t="s">
        <v>23</v>
      </c>
      <c r="B63" s="4" t="s">
        <v>24</v>
      </c>
      <c r="C63" s="5" t="s">
        <v>28</v>
      </c>
      <c r="D63" s="6">
        <v>-590501.73300000001</v>
      </c>
      <c r="E63" s="6">
        <v>-708507.49600000004</v>
      </c>
      <c r="F63" s="6">
        <v>-608726.78300000005</v>
      </c>
      <c r="G63" s="6">
        <v>-949134.01399999997</v>
      </c>
      <c r="H63" s="6">
        <v>-1092201.8970000001</v>
      </c>
      <c r="I63" s="6">
        <v>-1189594.1029999999</v>
      </c>
      <c r="J63" s="6">
        <v>-931950</v>
      </c>
      <c r="K63" s="6">
        <v>-1067640</v>
      </c>
      <c r="L63" s="6">
        <v>-786199</v>
      </c>
      <c r="M63" s="6">
        <v>-154572.851</v>
      </c>
      <c r="N63" s="6">
        <v>-498301.78100000002</v>
      </c>
      <c r="O63" s="6">
        <v>-818436.48899999994</v>
      </c>
      <c r="P63" s="6">
        <v>-632929.16099999996</v>
      </c>
      <c r="Q63" s="6">
        <v>-933244.19</v>
      </c>
      <c r="R63" s="6">
        <v>-962836.47</v>
      </c>
      <c r="S63" s="6">
        <v>-1282511.7590000001</v>
      </c>
      <c r="T63" s="6">
        <v>-919046</v>
      </c>
      <c r="U63" s="6">
        <v>-1065572.9040000001</v>
      </c>
      <c r="V63" s="6">
        <v>-1041172.549</v>
      </c>
      <c r="W63" s="6">
        <v>-1379065.2709999999</v>
      </c>
      <c r="X63" s="6">
        <v>-1091988.2139999999</v>
      </c>
      <c r="Y63" s="6">
        <v>-914743.74699999997</v>
      </c>
      <c r="Z63" s="6">
        <v>-558489.53399999999</v>
      </c>
      <c r="AA63" s="6">
        <v>-2177136.4550000001</v>
      </c>
      <c r="AB63" s="6">
        <v>-1609419.926</v>
      </c>
      <c r="AC63" s="6">
        <v>-1876355.9240000001</v>
      </c>
      <c r="AD63" s="6">
        <v>-1502045.1240000001</v>
      </c>
      <c r="AE63" s="6">
        <f>+'[2]Resultados Trim. Corp 4T24'!$H$12</f>
        <v>-1987730.9570000006</v>
      </c>
    </row>
    <row r="64" spans="1:31" ht="15" customHeight="1" x14ac:dyDescent="0.15">
      <c r="A64" s="4" t="s">
        <v>23</v>
      </c>
      <c r="B64" s="4" t="s">
        <v>24</v>
      </c>
      <c r="C64" s="5" t="s">
        <v>29</v>
      </c>
      <c r="D64" s="6">
        <v>-5812714.1629999997</v>
      </c>
      <c r="E64" s="6">
        <v>-8467723.1349999998</v>
      </c>
      <c r="F64" s="6">
        <v>-6394613.1310000001</v>
      </c>
      <c r="G64" s="6">
        <v>-9624768.2239999995</v>
      </c>
      <c r="H64" s="6">
        <v>-5732878.4620000003</v>
      </c>
      <c r="I64" s="6">
        <v>-8163616.5379999997</v>
      </c>
      <c r="J64" s="6">
        <v>-6975101</v>
      </c>
      <c r="K64" s="6">
        <v>-7392997</v>
      </c>
      <c r="L64" s="6">
        <v>-3010745</v>
      </c>
      <c r="M64" s="6">
        <v>-3104287.0019999999</v>
      </c>
      <c r="N64" s="11">
        <v>0</v>
      </c>
      <c r="O64" s="6">
        <v>-907912.299</v>
      </c>
      <c r="P64" s="6">
        <v>-1577914.041</v>
      </c>
      <c r="Q64" s="6">
        <v>-1420633.2239999999</v>
      </c>
      <c r="R64" s="6">
        <v>-6279414.7889999999</v>
      </c>
      <c r="S64" s="6">
        <v>-4262895.3499999996</v>
      </c>
      <c r="T64" s="6">
        <v>-5495388</v>
      </c>
      <c r="U64" s="6">
        <v>-4021444.5520000001</v>
      </c>
      <c r="V64" s="6">
        <v>-2886635.9780000001</v>
      </c>
      <c r="W64" s="6">
        <v>-1542426.493</v>
      </c>
      <c r="X64" s="6">
        <v>-1517789.5330000001</v>
      </c>
      <c r="Y64" s="6">
        <v>-199895.99600000001</v>
      </c>
      <c r="Z64" s="6">
        <v>-421095.72600000002</v>
      </c>
      <c r="AA64" s="6">
        <v>3013841.2009999999</v>
      </c>
      <c r="AB64" s="6">
        <v>-1733104.861</v>
      </c>
      <c r="AC64" s="6">
        <v>-2110782.9780000001</v>
      </c>
      <c r="AD64" s="6">
        <v>-3403246.8709999998</v>
      </c>
      <c r="AE64" s="6">
        <f>+'[2]Resultados Trim. Corp 4T24'!$H$14</f>
        <v>-8317913.3840000005</v>
      </c>
    </row>
    <row r="65" spans="1:31" ht="15" customHeight="1" x14ac:dyDescent="0.15">
      <c r="A65" s="4" t="s">
        <v>23</v>
      </c>
      <c r="B65" s="4" t="s">
        <v>24</v>
      </c>
      <c r="C65" s="5" t="s">
        <v>30</v>
      </c>
      <c r="D65" s="6">
        <v>378165.73100000003</v>
      </c>
      <c r="E65" s="6">
        <v>452243.38699999999</v>
      </c>
      <c r="F65" s="6">
        <v>426563.75199999998</v>
      </c>
      <c r="G65" s="6">
        <v>710458.82499999995</v>
      </c>
      <c r="H65" s="6">
        <v>747267.745</v>
      </c>
      <c r="I65" s="6">
        <v>902086.255</v>
      </c>
      <c r="J65" s="6">
        <v>789740</v>
      </c>
      <c r="K65" s="6">
        <v>1027766</v>
      </c>
      <c r="L65" s="6">
        <v>743796</v>
      </c>
      <c r="M65" s="6">
        <v>111534.944</v>
      </c>
      <c r="N65" s="6">
        <v>454559.505</v>
      </c>
      <c r="O65" s="6">
        <v>8191125.8300000001</v>
      </c>
      <c r="P65" s="6">
        <v>3723936.017</v>
      </c>
      <c r="Q65" s="6">
        <v>891283.12199999997</v>
      </c>
      <c r="R65" s="6">
        <v>920532.60899999901</v>
      </c>
      <c r="S65" s="6">
        <v>3582692.4950000001</v>
      </c>
      <c r="T65" s="6">
        <v>919613</v>
      </c>
      <c r="U65" s="6">
        <v>915327.60100000002</v>
      </c>
      <c r="V65" s="6">
        <v>965825.90099999995</v>
      </c>
      <c r="W65" s="6">
        <v>1303767.004</v>
      </c>
      <c r="X65" s="6">
        <v>1016209.228</v>
      </c>
      <c r="Y65" s="6">
        <v>839183.79500000004</v>
      </c>
      <c r="Z65" s="6">
        <v>-1516972.81</v>
      </c>
      <c r="AA65" s="6">
        <v>956392.25800000003</v>
      </c>
      <c r="AB65" s="6">
        <v>740998.03899999999</v>
      </c>
      <c r="AC65" s="6">
        <v>-220944.486</v>
      </c>
      <c r="AD65" s="6">
        <v>715985.89500000002</v>
      </c>
      <c r="AE65" s="6">
        <f>+'[2]Resultados Trim. Corp 4T24'!H15</f>
        <v>1059285.487</v>
      </c>
    </row>
    <row r="66" spans="1:31" ht="15" customHeight="1" x14ac:dyDescent="0.15">
      <c r="A66" s="4" t="s">
        <v>23</v>
      </c>
      <c r="B66" s="4" t="s">
        <v>24</v>
      </c>
      <c r="C66" s="10" t="s">
        <v>31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6">
        <v>20391</v>
      </c>
      <c r="K66" s="6">
        <v>6226</v>
      </c>
      <c r="L66" s="6">
        <v>5089</v>
      </c>
      <c r="M66" s="6">
        <v>4831.9989999999998</v>
      </c>
      <c r="N66" s="6">
        <v>4528.45</v>
      </c>
      <c r="O66" s="6">
        <v>4236.2700000000004</v>
      </c>
      <c r="P66" s="6">
        <v>5712.0479999999998</v>
      </c>
      <c r="Q66" s="6">
        <v>5489.6019999999999</v>
      </c>
      <c r="R66" s="6">
        <v>5246.2150000000001</v>
      </c>
      <c r="S66" s="6">
        <v>3828.2710000000002</v>
      </c>
      <c r="T66" s="6">
        <v>3129</v>
      </c>
      <c r="U66" s="6">
        <v>933.279</v>
      </c>
      <c r="V66" s="6">
        <v>505.43799999999999</v>
      </c>
      <c r="W66" s="6">
        <v>463.62700000000001</v>
      </c>
      <c r="X66" s="6">
        <v>413.75299999999999</v>
      </c>
      <c r="Y66" s="6">
        <v>360.7</v>
      </c>
      <c r="Z66" s="6">
        <v>302.39</v>
      </c>
      <c r="AA66" s="6">
        <v>245.42099999999999</v>
      </c>
      <c r="AB66" s="6">
        <v>186.02500000000001</v>
      </c>
      <c r="AC66" s="6">
        <v>126.048</v>
      </c>
      <c r="AD66" s="6">
        <v>63.665999999999997</v>
      </c>
      <c r="AE66" s="6">
        <f>+'[2]Resultados Trim. Corp 4T24'!H16</f>
        <v>236.22500000000008</v>
      </c>
    </row>
    <row r="67" spans="1:31" ht="15" customHeight="1" x14ac:dyDescent="0.15">
      <c r="A67" s="4" t="s">
        <v>23</v>
      </c>
      <c r="B67" s="4" t="s">
        <v>24</v>
      </c>
      <c r="C67" s="10" t="s">
        <v>32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6">
        <v>7532000</v>
      </c>
      <c r="P67" s="6">
        <v>3250000</v>
      </c>
      <c r="Q67" s="11">
        <v>0</v>
      </c>
      <c r="R67" s="11">
        <v>0</v>
      </c>
      <c r="S67" s="6">
        <v>2330000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6">
        <v>-2000000</v>
      </c>
      <c r="AA67" s="11">
        <v>0</v>
      </c>
      <c r="AB67" s="11">
        <v>0</v>
      </c>
      <c r="AC67" s="6">
        <v>-1000000</v>
      </c>
      <c r="AD67" s="11">
        <v>0</v>
      </c>
      <c r="AE67" s="11">
        <f>+'[2]Resultados Trim. Corp 4T24'!H17</f>
        <v>0</v>
      </c>
    </row>
    <row r="68" spans="1:31" ht="15" customHeight="1" x14ac:dyDescent="0.15">
      <c r="A68" s="4" t="s">
        <v>23</v>
      </c>
      <c r="B68" s="4" t="s">
        <v>24</v>
      </c>
      <c r="C68" s="10" t="s">
        <v>33</v>
      </c>
      <c r="D68" s="6">
        <v>378165.73100000003</v>
      </c>
      <c r="E68" s="6">
        <v>452243.38699999999</v>
      </c>
      <c r="F68" s="6">
        <v>426563.75199999998</v>
      </c>
      <c r="G68" s="6">
        <v>710458.82499999995</v>
      </c>
      <c r="H68" s="6">
        <v>747267.745</v>
      </c>
      <c r="I68" s="6">
        <v>902086.255</v>
      </c>
      <c r="J68" s="6">
        <v>769349</v>
      </c>
      <c r="K68" s="6">
        <v>1021540</v>
      </c>
      <c r="L68" s="6">
        <v>738707</v>
      </c>
      <c r="M68" s="6">
        <v>106702.94500000001</v>
      </c>
      <c r="N68" s="6">
        <v>450031.05499999999</v>
      </c>
      <c r="O68" s="6">
        <v>654889.56000000006</v>
      </c>
      <c r="P68" s="6">
        <v>468223.96899999998</v>
      </c>
      <c r="Q68" s="6">
        <v>885793.52</v>
      </c>
      <c r="R68" s="6">
        <v>915286.39399999997</v>
      </c>
      <c r="S68" s="6">
        <v>1248864.2239999999</v>
      </c>
      <c r="T68" s="6">
        <v>916484</v>
      </c>
      <c r="U68" s="6">
        <v>914394.32200000004</v>
      </c>
      <c r="V68" s="6">
        <v>965320.46299999999</v>
      </c>
      <c r="W68" s="6">
        <v>1303303.3770000001</v>
      </c>
      <c r="X68" s="6">
        <v>1015795.475</v>
      </c>
      <c r="Y68" s="6">
        <v>838823.09499999997</v>
      </c>
      <c r="Z68" s="6">
        <v>482724.8</v>
      </c>
      <c r="AA68" s="6">
        <v>956146.83700000006</v>
      </c>
      <c r="AB68" s="6">
        <v>740812.01399999997</v>
      </c>
      <c r="AC68" s="6">
        <v>778929.46600000001</v>
      </c>
      <c r="AD68" s="6">
        <v>715922.22900000005</v>
      </c>
      <c r="AE68" s="6">
        <f>+'[2]Resultados Trim. Corp 4T24'!H18</f>
        <v>1059049.2620000001</v>
      </c>
    </row>
    <row r="69" spans="1:31" ht="15" customHeight="1" x14ac:dyDescent="0.15">
      <c r="A69" s="4" t="s">
        <v>23</v>
      </c>
      <c r="B69" s="4" t="s">
        <v>24</v>
      </c>
      <c r="C69" s="5" t="s">
        <v>35</v>
      </c>
      <c r="D69" s="6">
        <v>-5434548.432</v>
      </c>
      <c r="E69" s="6">
        <v>-8015479.7479999997</v>
      </c>
      <c r="F69" s="6">
        <v>-5968049.3789999997</v>
      </c>
      <c r="G69" s="6">
        <v>-8914309.3990000002</v>
      </c>
      <c r="H69" s="6">
        <v>-4985610.7170000002</v>
      </c>
      <c r="I69" s="6">
        <v>-7261530.2829999998</v>
      </c>
      <c r="J69" s="6">
        <v>-6185361</v>
      </c>
      <c r="K69" s="6">
        <v>-6365231</v>
      </c>
      <c r="L69" s="6">
        <v>-2266949</v>
      </c>
      <c r="M69" s="6">
        <v>-2992752.0580000002</v>
      </c>
      <c r="N69" s="6">
        <v>454559.505</v>
      </c>
      <c r="O69" s="6">
        <v>7283213.5310000004</v>
      </c>
      <c r="P69" s="6">
        <v>2146021.9759999998</v>
      </c>
      <c r="Q69" s="6">
        <v>-529350.10199999996</v>
      </c>
      <c r="R69" s="6">
        <v>-5358882.18</v>
      </c>
      <c r="S69" s="6">
        <v>-680202.85499999905</v>
      </c>
      <c r="T69" s="6">
        <v>-4575775</v>
      </c>
      <c r="U69" s="6">
        <v>-3106116.9509999999</v>
      </c>
      <c r="V69" s="6">
        <v>-1920810.077</v>
      </c>
      <c r="W69" s="6">
        <v>-238659.48900000099</v>
      </c>
      <c r="X69" s="6">
        <v>-501580.30499999999</v>
      </c>
      <c r="Y69" s="6">
        <v>639287.799</v>
      </c>
      <c r="Z69" s="6">
        <v>-1938068.5360000001</v>
      </c>
      <c r="AA69" s="6">
        <v>3970233.4589999998</v>
      </c>
      <c r="AB69" s="6">
        <v>-992106.82200000004</v>
      </c>
      <c r="AC69" s="6">
        <v>-2331727.4640000002</v>
      </c>
      <c r="AD69" s="6">
        <v>-2687260.9759999998</v>
      </c>
      <c r="AE69" s="6">
        <f>+'[2]Resultados Trim. Corp 4T24'!$H$20</f>
        <v>-7258627.8970000008</v>
      </c>
    </row>
    <row r="70" spans="1:31" ht="15" customHeight="1" x14ac:dyDescent="0.15">
      <c r="A70" s="4" t="s">
        <v>23</v>
      </c>
      <c r="B70" s="4" t="s">
        <v>24</v>
      </c>
      <c r="C70" s="5" t="s">
        <v>36</v>
      </c>
      <c r="D70" s="6">
        <v>-5879505.6579999998</v>
      </c>
      <c r="E70" s="6">
        <v>-8521592.8350000009</v>
      </c>
      <c r="F70" s="6">
        <v>-6218411.7999999998</v>
      </c>
      <c r="G70" s="6">
        <v>-9597987.9979999997</v>
      </c>
      <c r="H70" s="6">
        <v>-5800273.1799999997</v>
      </c>
      <c r="I70" s="6">
        <v>-8277137.8200000003</v>
      </c>
      <c r="J70" s="6">
        <v>-7043912</v>
      </c>
      <c r="K70" s="6">
        <v>-7462716</v>
      </c>
      <c r="L70" s="6">
        <v>-3146561</v>
      </c>
      <c r="M70" s="6">
        <v>-3077339.0129999998</v>
      </c>
      <c r="N70" s="6">
        <v>8255.5499999999993</v>
      </c>
      <c r="O70" s="6">
        <v>-964125.87899999996</v>
      </c>
      <c r="P70" s="6">
        <v>-1609037.648</v>
      </c>
      <c r="Q70" s="6">
        <v>-1427205.395</v>
      </c>
      <c r="R70" s="6">
        <v>-6349615.6320000002</v>
      </c>
      <c r="S70" s="6">
        <v>-4325820.2149999999</v>
      </c>
      <c r="T70" s="6">
        <v>-5498384</v>
      </c>
      <c r="U70" s="6">
        <v>-4173892.145</v>
      </c>
      <c r="V70" s="6">
        <v>-2939098.3309999998</v>
      </c>
      <c r="W70" s="6">
        <v>-1606204.3870000001</v>
      </c>
      <c r="X70" s="6">
        <v>-1563408.2409999999</v>
      </c>
      <c r="Y70" s="6">
        <v>-249298.837</v>
      </c>
      <c r="Z70" s="6">
        <v>-476895.27899999998</v>
      </c>
      <c r="AA70" s="6">
        <v>3033941.355</v>
      </c>
      <c r="AB70" s="6">
        <v>-1721563.959</v>
      </c>
      <c r="AC70" s="6">
        <v>-2110956.6290000002</v>
      </c>
      <c r="AD70" s="6">
        <v>-3404213.9380000001</v>
      </c>
      <c r="AE70" s="6">
        <f>+'[2]Resultados Trim. Corp 4T24'!H22</f>
        <v>-8318864.9060000004</v>
      </c>
    </row>
    <row r="71" spans="1:31" ht="15" customHeight="1" x14ac:dyDescent="0.15">
      <c r="A71" s="4" t="s">
        <v>23</v>
      </c>
      <c r="B71" s="4" t="s">
        <v>24</v>
      </c>
      <c r="C71" s="5" t="s">
        <v>37</v>
      </c>
      <c r="D71" s="6">
        <v>-986.59299999999303</v>
      </c>
      <c r="E71" s="6">
        <v>-55612.9189999999</v>
      </c>
      <c r="F71" s="6">
        <v>-168750</v>
      </c>
      <c r="G71" s="6">
        <v>-75000</v>
      </c>
      <c r="H71" s="6">
        <v>18123.478999999999</v>
      </c>
      <c r="I71" s="6">
        <v>91362.520999999906</v>
      </c>
      <c r="J71" s="6">
        <v>15836</v>
      </c>
      <c r="K71" s="6">
        <v>29845</v>
      </c>
      <c r="L71" s="6">
        <v>93413</v>
      </c>
      <c r="M71" s="6">
        <v>-69985.895999999906</v>
      </c>
      <c r="N71" s="6">
        <v>-51997.826000000197</v>
      </c>
      <c r="O71" s="6">
        <v>7428902.9210000001</v>
      </c>
      <c r="P71" s="6">
        <v>3122130.463</v>
      </c>
      <c r="Q71" s="6">
        <v>-35388.896999999597</v>
      </c>
      <c r="R71" s="6">
        <v>27896.981999999101</v>
      </c>
      <c r="S71" s="6">
        <v>2363105.6009999998</v>
      </c>
      <c r="T71" s="6">
        <v>3563</v>
      </c>
      <c r="U71" s="6">
        <v>2202.29000000015</v>
      </c>
      <c r="V71" s="6">
        <v>-22884.2950000001</v>
      </c>
      <c r="W71" s="6">
        <v>-11520.3730000001</v>
      </c>
      <c r="X71" s="6">
        <v>-30160.277999999998</v>
      </c>
      <c r="Y71" s="6">
        <v>-26157.110999999899</v>
      </c>
      <c r="Z71" s="6">
        <v>-2019662.791</v>
      </c>
      <c r="AA71" s="6">
        <v>-1240844.351</v>
      </c>
      <c r="AB71" s="6">
        <v>-879962.78899999999</v>
      </c>
      <c r="AC71" s="6">
        <v>-2097126.7590000001</v>
      </c>
      <c r="AD71" s="6">
        <v>-785092.16200000001</v>
      </c>
      <c r="AE71" s="6">
        <f>+'[2]Resultados Trim. Corp 4T24'!H23</f>
        <v>-927493.94800000056</v>
      </c>
    </row>
    <row r="72" spans="1:31" ht="15" customHeight="1" x14ac:dyDescent="0.15">
      <c r="A72" s="4" t="s">
        <v>23</v>
      </c>
      <c r="B72" s="4" t="s">
        <v>24</v>
      </c>
      <c r="C72" s="5" t="s">
        <v>38</v>
      </c>
      <c r="D72" s="6">
        <v>-144557.91399999999</v>
      </c>
      <c r="E72" s="6">
        <v>-146781.49</v>
      </c>
      <c r="F72" s="6">
        <v>-189614.36199999999</v>
      </c>
      <c r="G72" s="6">
        <v>-190455.41500000001</v>
      </c>
      <c r="H72" s="6">
        <v>-295662.913</v>
      </c>
      <c r="I72" s="6">
        <v>-265349.087</v>
      </c>
      <c r="J72" s="6">
        <v>-89235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0</v>
      </c>
      <c r="Y72" s="11">
        <v>0</v>
      </c>
      <c r="Z72" s="11">
        <v>0</v>
      </c>
      <c r="AA72" s="11">
        <v>0</v>
      </c>
      <c r="AB72" s="11">
        <v>0</v>
      </c>
      <c r="AC72" s="11">
        <v>0</v>
      </c>
      <c r="AD72" s="11">
        <v>0</v>
      </c>
      <c r="AE72" s="11">
        <f>+'[2]Resultados Trim. Corp 4T24'!H24</f>
        <v>0</v>
      </c>
    </row>
    <row r="73" spans="1:31" ht="15" customHeight="1" x14ac:dyDescent="0.15">
      <c r="A73" s="4" t="s">
        <v>23</v>
      </c>
      <c r="B73" s="4" t="s">
        <v>24</v>
      </c>
      <c r="C73" s="5" t="s">
        <v>39</v>
      </c>
      <c r="D73" s="6">
        <v>-6025050.165</v>
      </c>
      <c r="E73" s="6">
        <v>-8723987.2440000009</v>
      </c>
      <c r="F73" s="6">
        <v>-6576776.1619999995</v>
      </c>
      <c r="G73" s="6">
        <v>-9863443.4130000006</v>
      </c>
      <c r="H73" s="6">
        <v>-6077812.6140000001</v>
      </c>
      <c r="I73" s="6">
        <v>-8451124.3859999999</v>
      </c>
      <c r="J73" s="6">
        <v>-7117311</v>
      </c>
      <c r="K73" s="6">
        <v>-7432871</v>
      </c>
      <c r="L73" s="6">
        <v>-3053148</v>
      </c>
      <c r="M73" s="6">
        <v>-3147324.909</v>
      </c>
      <c r="N73" s="6">
        <v>-43742.276000000202</v>
      </c>
      <c r="O73" s="6">
        <v>6464777.0420000004</v>
      </c>
      <c r="P73" s="6">
        <v>1513092.8149999999</v>
      </c>
      <c r="Q73" s="6">
        <v>-1462594.2919999999</v>
      </c>
      <c r="R73" s="6">
        <v>-6321718.6500000004</v>
      </c>
      <c r="S73" s="6">
        <v>-1962714.6140000001</v>
      </c>
      <c r="T73" s="6">
        <v>-5494821</v>
      </c>
      <c r="U73" s="6">
        <v>-4171689.855</v>
      </c>
      <c r="V73" s="6">
        <v>-2961982.6260000002</v>
      </c>
      <c r="W73" s="6">
        <v>-1617724.76</v>
      </c>
      <c r="X73" s="6">
        <v>-1593568.5190000001</v>
      </c>
      <c r="Y73" s="6">
        <v>-275455.94799999997</v>
      </c>
      <c r="Z73" s="6">
        <v>-2496558.0699999998</v>
      </c>
      <c r="AA73" s="6">
        <v>1793097.004</v>
      </c>
      <c r="AB73" s="6">
        <v>-2601526.7480000001</v>
      </c>
      <c r="AC73" s="6">
        <v>-4208083.3880000003</v>
      </c>
      <c r="AD73" s="6">
        <v>-4189306.1</v>
      </c>
      <c r="AE73" s="6">
        <f>+'[2]Resultados Trim. Corp 4T24'!H25</f>
        <v>-9246358.8540000003</v>
      </c>
    </row>
    <row r="74" spans="1:31" ht="15" customHeight="1" x14ac:dyDescent="0.15">
      <c r="A74" s="4" t="s">
        <v>23</v>
      </c>
      <c r="B74" s="4" t="s">
        <v>24</v>
      </c>
      <c r="C74" s="5" t="s">
        <v>40</v>
      </c>
      <c r="D74" s="6">
        <v>1762982.882</v>
      </c>
      <c r="E74" s="6">
        <v>3071504.219</v>
      </c>
      <c r="F74" s="6">
        <v>2532559.5830000001</v>
      </c>
      <c r="G74" s="6">
        <v>4063582.7370000002</v>
      </c>
      <c r="H74" s="6">
        <v>2124333.1090000002</v>
      </c>
      <c r="I74" s="6">
        <v>2901268.8909999998</v>
      </c>
      <c r="J74" s="6">
        <v>2538680</v>
      </c>
      <c r="K74" s="6">
        <v>1161603</v>
      </c>
      <c r="L74" s="6">
        <v>-423438</v>
      </c>
      <c r="M74" s="6">
        <v>-3121715.1469999999</v>
      </c>
      <c r="N74" s="6">
        <v>-6190099.1969999997</v>
      </c>
      <c r="O74" s="6">
        <v>-5033281.4809999997</v>
      </c>
      <c r="P74" s="6">
        <v>-1738721.0730000001</v>
      </c>
      <c r="Q74" s="6">
        <v>-3785804.9509999999</v>
      </c>
      <c r="R74" s="6">
        <v>3008878.844</v>
      </c>
      <c r="S74" s="6">
        <v>-560651.29500000004</v>
      </c>
      <c r="T74" s="6">
        <v>585268</v>
      </c>
      <c r="U74" s="6">
        <v>-351874.41899999999</v>
      </c>
      <c r="V74" s="6">
        <v>-1207294.578</v>
      </c>
      <c r="W74" s="6">
        <v>-3643422.7489999998</v>
      </c>
      <c r="X74" s="6">
        <v>-3454151.0010000002</v>
      </c>
      <c r="Y74" s="6">
        <v>-4112211.4569999999</v>
      </c>
      <c r="Z74" s="6">
        <v>-5852795.7570000002</v>
      </c>
      <c r="AA74" s="6">
        <v>-5833134.4900000002</v>
      </c>
      <c r="AB74" s="6">
        <v>-1475583.442</v>
      </c>
      <c r="AC74" s="6">
        <v>-2011122.1429999999</v>
      </c>
      <c r="AD74" s="6">
        <v>-1673289.0290000001</v>
      </c>
      <c r="AE74" s="6">
        <f>+'[2]Resultados Trim. Corp 4T24'!$H$27</f>
        <v>5547364.5470000003</v>
      </c>
    </row>
    <row r="75" spans="1:31" ht="15" customHeight="1" x14ac:dyDescent="0.15">
      <c r="A75" s="7" t="s">
        <v>23</v>
      </c>
      <c r="B75" s="7" t="s">
        <v>24</v>
      </c>
      <c r="C75" s="8" t="s">
        <v>41</v>
      </c>
      <c r="D75" s="9">
        <v>-4262067.2829999998</v>
      </c>
      <c r="E75" s="9">
        <v>-5652483.0250000004</v>
      </c>
      <c r="F75" s="9">
        <v>-4044216.5789999999</v>
      </c>
      <c r="G75" s="9">
        <v>-5799860.676</v>
      </c>
      <c r="H75" s="9">
        <v>-3953479.5049999999</v>
      </c>
      <c r="I75" s="9">
        <v>-5549855.4950000001</v>
      </c>
      <c r="J75" s="9">
        <v>-4578631</v>
      </c>
      <c r="K75" s="9">
        <v>-6271268</v>
      </c>
      <c r="L75" s="9">
        <v>-3476586</v>
      </c>
      <c r="M75" s="9">
        <v>-6269040.0559999999</v>
      </c>
      <c r="N75" s="9">
        <v>-6233841.4730000002</v>
      </c>
      <c r="O75" s="9">
        <v>1431495.561</v>
      </c>
      <c r="P75" s="9">
        <v>-225628.258</v>
      </c>
      <c r="Q75" s="9">
        <v>-5248399.2429999998</v>
      </c>
      <c r="R75" s="9">
        <v>-3312839.8059999999</v>
      </c>
      <c r="S75" s="9">
        <v>-2523365.909</v>
      </c>
      <c r="T75" s="9">
        <v>-4909553</v>
      </c>
      <c r="U75" s="9">
        <v>-4523564.2740000002</v>
      </c>
      <c r="V75" s="9">
        <v>-4169277.2039999999</v>
      </c>
      <c r="W75" s="9">
        <v>-5261147.5089999996</v>
      </c>
      <c r="X75" s="9">
        <v>-5047719.5199999996</v>
      </c>
      <c r="Y75" s="9">
        <v>-4387667.4050000003</v>
      </c>
      <c r="Z75" s="9">
        <v>-8349353.8269999996</v>
      </c>
      <c r="AA75" s="9">
        <v>-4040037.486</v>
      </c>
      <c r="AB75" s="9">
        <v>-4077110.19</v>
      </c>
      <c r="AC75" s="9">
        <v>-6219205.5310000004</v>
      </c>
      <c r="AD75" s="9">
        <v>-5862595.1289999997</v>
      </c>
      <c r="AE75" s="9">
        <f>+'[2]Resultados Trim. Corp 4T24'!$H$29</f>
        <v>-3698994.307</v>
      </c>
    </row>
    <row r="76" spans="1:31" ht="15" customHeight="1" x14ac:dyDescent="0.15">
      <c r="A76" s="4" t="s">
        <v>23</v>
      </c>
      <c r="B76" s="4" t="s">
        <v>24</v>
      </c>
      <c r="C76" s="5" t="s">
        <v>42</v>
      </c>
      <c r="D76" s="6">
        <v>-41344.237000000001</v>
      </c>
      <c r="E76" s="6">
        <v>-3577.8429999999998</v>
      </c>
      <c r="F76" s="6">
        <v>-17483.824000000001</v>
      </c>
      <c r="G76" s="6">
        <v>-63622.391000000003</v>
      </c>
      <c r="H76" s="6">
        <v>-23511.089</v>
      </c>
      <c r="I76" s="6">
        <v>-16773.911</v>
      </c>
      <c r="J76" s="6">
        <v>-17174</v>
      </c>
      <c r="K76" s="6">
        <v>85414</v>
      </c>
      <c r="L76" s="6">
        <v>11427</v>
      </c>
      <c r="M76" s="6">
        <v>-30632.205000000002</v>
      </c>
      <c r="N76" s="6">
        <v>327973.283</v>
      </c>
      <c r="O76" s="6">
        <v>-2617845.6039999998</v>
      </c>
      <c r="P76" s="6">
        <v>-47204.68</v>
      </c>
      <c r="Q76" s="6">
        <v>-16880.334999999999</v>
      </c>
      <c r="R76" s="6">
        <v>-21502.512999999999</v>
      </c>
      <c r="S76" s="6">
        <v>186592.18100000001</v>
      </c>
      <c r="T76" s="6">
        <v>-24616</v>
      </c>
      <c r="U76" s="6">
        <v>-963013.89300000004</v>
      </c>
      <c r="V76" s="6">
        <v>-4761.6800000000503</v>
      </c>
      <c r="W76" s="6">
        <v>-355226.15100000001</v>
      </c>
      <c r="X76" s="6">
        <v>4837.6390000000001</v>
      </c>
      <c r="Y76" s="6">
        <v>2932.5740000000001</v>
      </c>
      <c r="Z76" s="6">
        <v>-805.42099999999903</v>
      </c>
      <c r="AA76" s="6">
        <v>-1349.085</v>
      </c>
      <c r="AB76" s="6">
        <v>23474.222000000002</v>
      </c>
      <c r="AC76" s="6">
        <v>-20106.821</v>
      </c>
      <c r="AD76" s="6">
        <v>81.162000000000702</v>
      </c>
      <c r="AE76" s="6">
        <f>+'[2]Resultados Trim. Corp 4T24'!H31</f>
        <v>78.614999999999782</v>
      </c>
    </row>
    <row r="77" spans="1:31" ht="15" customHeight="1" x14ac:dyDescent="0.15">
      <c r="A77" s="4" t="s">
        <v>23</v>
      </c>
      <c r="B77" s="4" t="s">
        <v>24</v>
      </c>
      <c r="C77" s="5" t="s">
        <v>43</v>
      </c>
      <c r="D77" s="6">
        <v>647112.31999999995</v>
      </c>
      <c r="E77" s="6">
        <v>1261466.318</v>
      </c>
      <c r="F77" s="6">
        <v>1263343.0279999999</v>
      </c>
      <c r="G77" s="6">
        <v>1263343.0279999999</v>
      </c>
      <c r="H77" s="6">
        <v>1152619.3740000001</v>
      </c>
      <c r="I77" s="6">
        <v>1160034.6259999999</v>
      </c>
      <c r="J77" s="6">
        <v>1526511</v>
      </c>
      <c r="K77" s="6">
        <v>2781805</v>
      </c>
      <c r="L77" s="6">
        <v>2562030</v>
      </c>
      <c r="M77" s="6">
        <v>2489371.1910000001</v>
      </c>
      <c r="N77" s="6">
        <v>2419994.3969999999</v>
      </c>
      <c r="O77" s="6">
        <v>2214120.7999999998</v>
      </c>
      <c r="P77" s="6">
        <v>1978247.598</v>
      </c>
      <c r="Q77" s="6">
        <v>1596848.581</v>
      </c>
      <c r="R77" s="6">
        <v>1795608.612</v>
      </c>
      <c r="S77" s="6">
        <v>1992112.9</v>
      </c>
      <c r="T77" s="6">
        <v>2357461</v>
      </c>
      <c r="U77" s="6">
        <v>2297697.4350000001</v>
      </c>
      <c r="V77" s="6">
        <v>5430531.0219999999</v>
      </c>
      <c r="W77" s="6">
        <v>4945021.358</v>
      </c>
      <c r="X77" s="6">
        <v>5116780.1440000003</v>
      </c>
      <c r="Y77" s="6">
        <v>7780107.5970000001</v>
      </c>
      <c r="Z77" s="6">
        <v>8434474.3469999991</v>
      </c>
      <c r="AA77" s="6">
        <v>6027406.3729999997</v>
      </c>
      <c r="AB77" s="6">
        <v>5275686.2029999997</v>
      </c>
      <c r="AC77" s="6">
        <v>4617267.7829999998</v>
      </c>
      <c r="AD77" s="6">
        <v>4357986.5980000002</v>
      </c>
      <c r="AE77" s="6">
        <f>+'[2]Resultados Trim. Corp 4T24'!H32</f>
        <v>4685494.2569999974</v>
      </c>
    </row>
    <row r="78" spans="1:31" ht="15" customHeight="1" x14ac:dyDescent="0.15">
      <c r="A78" s="4" t="s">
        <v>23</v>
      </c>
      <c r="B78" s="4" t="s">
        <v>24</v>
      </c>
      <c r="C78" s="5" t="s">
        <v>44</v>
      </c>
      <c r="D78" s="6">
        <v>-1213160.4410000001</v>
      </c>
      <c r="E78" s="6">
        <v>-1291897.6056752</v>
      </c>
      <c r="F78" s="6">
        <v>-1375511.2753248001</v>
      </c>
      <c r="G78" s="6">
        <v>-1214083.62801134</v>
      </c>
      <c r="H78" s="6">
        <v>-724395.745</v>
      </c>
      <c r="I78" s="6">
        <v>-413236.255</v>
      </c>
      <c r="J78" s="6">
        <v>-535441</v>
      </c>
      <c r="K78" s="6">
        <v>-570397</v>
      </c>
      <c r="L78" s="6">
        <v>-535721</v>
      </c>
      <c r="M78" s="6">
        <v>-1071428.7350000001</v>
      </c>
      <c r="N78" s="6">
        <v>-1262405.0900000001</v>
      </c>
      <c r="O78" s="6">
        <v>-1240823.257</v>
      </c>
      <c r="P78" s="6">
        <v>-795844.46100000001</v>
      </c>
      <c r="Q78" s="6">
        <v>-598921.97600000002</v>
      </c>
      <c r="R78" s="6">
        <v>-616024.43599999999</v>
      </c>
      <c r="S78" s="6">
        <v>-597804.103</v>
      </c>
      <c r="T78" s="6">
        <v>-460877</v>
      </c>
      <c r="U78" s="6">
        <v>-571677.33900000004</v>
      </c>
      <c r="V78" s="6">
        <v>-1129396.2590000001</v>
      </c>
      <c r="W78" s="6">
        <v>-1234646.0260000001</v>
      </c>
      <c r="X78" s="6">
        <v>-1231770.548</v>
      </c>
      <c r="Y78" s="6">
        <v>-1491327.723</v>
      </c>
      <c r="Z78" s="6">
        <v>-1285560.942</v>
      </c>
      <c r="AA78" s="6">
        <v>-1185770.8770000001</v>
      </c>
      <c r="AB78" s="6">
        <v>-844056.96200000006</v>
      </c>
      <c r="AC78" s="6">
        <v>-971210.95400000003</v>
      </c>
      <c r="AD78" s="6">
        <v>-1173601.952</v>
      </c>
      <c r="AE78" s="6">
        <f>+'[2]Resultados Trim. Corp 4T24'!H33</f>
        <v>-1218386.5420000004</v>
      </c>
    </row>
    <row r="79" spans="1:31" ht="15" customHeight="1" x14ac:dyDescent="0.15">
      <c r="A79" s="4" t="s">
        <v>23</v>
      </c>
      <c r="B79" s="4" t="s">
        <v>24</v>
      </c>
      <c r="C79" s="5" t="s">
        <v>46</v>
      </c>
      <c r="D79" s="6">
        <v>2000.931</v>
      </c>
      <c r="E79" s="6">
        <v>420.952</v>
      </c>
      <c r="F79" s="6">
        <v>-5579.674</v>
      </c>
      <c r="G79" s="6">
        <v>823.05899999999997</v>
      </c>
      <c r="H79" s="6">
        <v>1733.6469999999999</v>
      </c>
      <c r="I79" s="6">
        <v>-3055.6469999999999</v>
      </c>
      <c r="J79" s="6">
        <v>-967</v>
      </c>
      <c r="K79" s="6">
        <v>3166890</v>
      </c>
      <c r="L79" s="6">
        <v>5408382</v>
      </c>
      <c r="M79" s="6">
        <v>-4024303.1359999999</v>
      </c>
      <c r="N79" s="6">
        <v>-3235034.7930000001</v>
      </c>
      <c r="O79" s="6">
        <v>-5681333.4000000004</v>
      </c>
      <c r="P79" s="6">
        <v>-904644.90099999995</v>
      </c>
      <c r="Q79" s="6">
        <v>-1113260.331</v>
      </c>
      <c r="R79" s="6">
        <v>1960691.1939999999</v>
      </c>
      <c r="S79" s="6">
        <v>2639658.548</v>
      </c>
      <c r="T79" s="6">
        <v>479014</v>
      </c>
      <c r="U79" s="6">
        <v>6363877.5449999999</v>
      </c>
      <c r="V79" s="6">
        <v>-931599.91500000004</v>
      </c>
      <c r="W79" s="6">
        <v>-3065918.148</v>
      </c>
      <c r="X79" s="6">
        <v>-3419297.1359999999</v>
      </c>
      <c r="Y79" s="6">
        <v>1023158.929</v>
      </c>
      <c r="Z79" s="6">
        <v>990740.87699999998</v>
      </c>
      <c r="AA79" s="6">
        <v>-718596.98699999996</v>
      </c>
      <c r="AB79" s="6">
        <v>5974530.483</v>
      </c>
      <c r="AC79" s="6">
        <v>-3982595.0729999999</v>
      </c>
      <c r="AD79" s="6">
        <v>-454629.34299999999</v>
      </c>
      <c r="AE79" s="6">
        <f>+'[2]Resultados Trim. Corp 4T24'!$H$35</f>
        <v>4522623.9380000001</v>
      </c>
    </row>
    <row r="80" spans="1:31" ht="15" customHeight="1" x14ac:dyDescent="0.15">
      <c r="A80" s="4" t="s">
        <v>23</v>
      </c>
      <c r="B80" s="4" t="s">
        <v>24</v>
      </c>
      <c r="C80" s="5" t="s">
        <v>47</v>
      </c>
      <c r="D80" s="6">
        <v>239246.74900000001</v>
      </c>
      <c r="E80" s="6">
        <v>229288.36213312901</v>
      </c>
      <c r="F80" s="6">
        <v>185124.86186687101</v>
      </c>
      <c r="G80" s="6">
        <v>76584.084985123001</v>
      </c>
      <c r="H80" s="6">
        <v>-170212.277</v>
      </c>
      <c r="I80" s="6">
        <v>-110124.723</v>
      </c>
      <c r="J80" s="6">
        <v>21876</v>
      </c>
      <c r="K80" s="6">
        <v>48664</v>
      </c>
      <c r="L80" s="6">
        <v>264181</v>
      </c>
      <c r="M80" s="6">
        <v>-20964.347000000002</v>
      </c>
      <c r="N80" s="6">
        <v>-13285.003000000001</v>
      </c>
      <c r="O80" s="6">
        <v>16246.837</v>
      </c>
      <c r="P80" s="6">
        <v>112784.125</v>
      </c>
      <c r="Q80" s="6">
        <v>86161.873999999996</v>
      </c>
      <c r="R80" s="6">
        <v>33277.065999999999</v>
      </c>
      <c r="S80" s="6">
        <v>-38022.061000000002</v>
      </c>
      <c r="T80" s="6">
        <v>-532745</v>
      </c>
      <c r="U80" s="6">
        <v>-1052105.03</v>
      </c>
      <c r="V80" s="6">
        <v>-830047.01199999999</v>
      </c>
      <c r="W80" s="6">
        <v>-585586.89099999995</v>
      </c>
      <c r="X80" s="6">
        <v>-268399.08500000002</v>
      </c>
      <c r="Y80" s="6">
        <v>-167287.58100000001</v>
      </c>
      <c r="Z80" s="6">
        <v>-63396.947</v>
      </c>
      <c r="AA80" s="6">
        <v>-324550.54599999997</v>
      </c>
      <c r="AB80" s="6">
        <v>-167244.196</v>
      </c>
      <c r="AC80" s="6">
        <v>-256361.31</v>
      </c>
      <c r="AD80" s="6">
        <v>-43679.17</v>
      </c>
      <c r="AE80" s="6">
        <f>+'[2]Resultados Trim. Corp 4T24'!$H$36</f>
        <v>-264498.402</v>
      </c>
    </row>
    <row r="81" spans="1:31" ht="15" customHeight="1" x14ac:dyDescent="0.15">
      <c r="A81" s="4" t="s">
        <v>23</v>
      </c>
      <c r="B81" s="4" t="s">
        <v>24</v>
      </c>
      <c r="C81" s="5" t="s">
        <v>48</v>
      </c>
      <c r="D81" s="6">
        <v>-366144.67800000001</v>
      </c>
      <c r="E81" s="6">
        <v>195700.18345792399</v>
      </c>
      <c r="F81" s="6">
        <v>49893.116542075702</v>
      </c>
      <c r="G81" s="6">
        <v>63044.152973783101</v>
      </c>
      <c r="H81" s="6">
        <v>236233.91</v>
      </c>
      <c r="I81" s="6">
        <v>616844.09</v>
      </c>
      <c r="J81" s="6">
        <v>994805</v>
      </c>
      <c r="K81" s="6">
        <v>5512376</v>
      </c>
      <c r="L81" s="6">
        <v>7710299</v>
      </c>
      <c r="M81" s="6">
        <v>-2657957.2319999998</v>
      </c>
      <c r="N81" s="6">
        <v>-1762757.206</v>
      </c>
      <c r="O81" s="6">
        <v>-7309634.6239999998</v>
      </c>
      <c r="P81" s="6">
        <v>343337.68099999998</v>
      </c>
      <c r="Q81" s="6">
        <v>-46052.186999999903</v>
      </c>
      <c r="R81" s="6">
        <v>3152049.923</v>
      </c>
      <c r="S81" s="6">
        <v>4182537.4649999999</v>
      </c>
      <c r="T81" s="6">
        <v>1818237</v>
      </c>
      <c r="U81" s="6">
        <v>6074778.7180000003</v>
      </c>
      <c r="V81" s="6">
        <v>2534726.156</v>
      </c>
      <c r="W81" s="6">
        <v>-296355.85800000001</v>
      </c>
      <c r="X81" s="6">
        <v>202151.01400000101</v>
      </c>
      <c r="Y81" s="6">
        <v>7147583.7960000001</v>
      </c>
      <c r="Z81" s="6">
        <v>8075451.9139999999</v>
      </c>
      <c r="AA81" s="6">
        <v>3797138.878</v>
      </c>
      <c r="AB81" s="6">
        <v>10262389.75</v>
      </c>
      <c r="AC81" s="6">
        <v>-613006.375</v>
      </c>
      <c r="AD81" s="6">
        <v>2686157.2949999999</v>
      </c>
      <c r="AE81" s="6">
        <f>+'[2]Resultados Trim. Corp 4T24'!$H$38</f>
        <v>7725311.8659999976</v>
      </c>
    </row>
    <row r="82" spans="1:31" ht="15" customHeight="1" x14ac:dyDescent="0.15">
      <c r="A82" s="4" t="s">
        <v>23</v>
      </c>
      <c r="B82" s="4" t="s">
        <v>24</v>
      </c>
      <c r="C82" s="5" t="s">
        <v>49</v>
      </c>
      <c r="D82" s="6">
        <v>-4628211.9610000001</v>
      </c>
      <c r="E82" s="6">
        <v>-5456782.84154208</v>
      </c>
      <c r="F82" s="6">
        <v>-3994323.46245792</v>
      </c>
      <c r="G82" s="6">
        <v>-5736816.5230262196</v>
      </c>
      <c r="H82" s="6">
        <v>-3717245.5950000002</v>
      </c>
      <c r="I82" s="6">
        <v>-4933011.4050000003</v>
      </c>
      <c r="J82" s="6">
        <v>-3583826</v>
      </c>
      <c r="K82" s="6">
        <v>-758892</v>
      </c>
      <c r="L82" s="6">
        <v>4233713</v>
      </c>
      <c r="M82" s="6">
        <v>-8926997.2880000006</v>
      </c>
      <c r="N82" s="6">
        <v>-7996598.6789999995</v>
      </c>
      <c r="O82" s="6">
        <v>-5878139.0630000001</v>
      </c>
      <c r="P82" s="6">
        <v>117709.423</v>
      </c>
      <c r="Q82" s="6">
        <v>-5294451.43</v>
      </c>
      <c r="R82" s="6">
        <v>-160789.88300000099</v>
      </c>
      <c r="S82" s="6">
        <v>1659171.5560000001</v>
      </c>
      <c r="T82" s="6">
        <v>-3091316</v>
      </c>
      <c r="U82" s="6">
        <v>1551214.4439999999</v>
      </c>
      <c r="V82" s="6">
        <v>-1634551.048</v>
      </c>
      <c r="W82" s="6">
        <v>-5557503.3669999996</v>
      </c>
      <c r="X82" s="6">
        <v>-4845568.5060000001</v>
      </c>
      <c r="Y82" s="6">
        <v>2759916.3909999998</v>
      </c>
      <c r="Z82" s="6">
        <v>-273901.913</v>
      </c>
      <c r="AA82" s="6">
        <v>-242898.607999998</v>
      </c>
      <c r="AB82" s="6">
        <v>6185279.5599999996</v>
      </c>
      <c r="AC82" s="6">
        <v>-6832211.9060000004</v>
      </c>
      <c r="AD82" s="6">
        <v>-3176437.8339999998</v>
      </c>
      <c r="AE82" s="6">
        <f>+'[2]Resultados Trim. Corp 4T24'!$H$39</f>
        <v>4026317.5589999976</v>
      </c>
    </row>
    <row r="83" spans="1:31" ht="15" customHeight="1" x14ac:dyDescent="0.15">
      <c r="A83" s="4" t="s">
        <v>23</v>
      </c>
      <c r="B83" s="4" t="s">
        <v>24</v>
      </c>
      <c r="C83" s="5" t="s">
        <v>50</v>
      </c>
      <c r="D83" s="6">
        <v>1765058.6664100001</v>
      </c>
      <c r="E83" s="6">
        <v>1915653.7297763601</v>
      </c>
      <c r="F83" s="6">
        <v>1924869.3368436401</v>
      </c>
      <c r="G83" s="6">
        <v>1622901.0614698799</v>
      </c>
      <c r="H83" s="6">
        <v>921001.71875999996</v>
      </c>
      <c r="I83" s="6">
        <v>2743669.2812399999</v>
      </c>
      <c r="J83" s="6">
        <v>1011358</v>
      </c>
      <c r="K83" s="6">
        <v>1795727</v>
      </c>
      <c r="L83" s="6">
        <v>-781592</v>
      </c>
      <c r="M83" s="6">
        <v>3199919.5182599998</v>
      </c>
      <c r="N83" s="6">
        <v>2379167.55822</v>
      </c>
      <c r="O83" s="6">
        <v>4884973.7033200003</v>
      </c>
      <c r="P83" s="6">
        <v>1297863.3167900001</v>
      </c>
      <c r="Q83" s="6">
        <v>1948165.79523</v>
      </c>
      <c r="R83" s="6">
        <v>1529931.89524</v>
      </c>
      <c r="S83" s="6">
        <v>3833779.2744999998</v>
      </c>
      <c r="T83" s="6">
        <v>4341466</v>
      </c>
      <c r="U83" s="6">
        <v>3418179.4332599998</v>
      </c>
      <c r="V83" s="6">
        <v>7681020.2489700001</v>
      </c>
      <c r="W83" s="6">
        <v>8691236.1273500007</v>
      </c>
      <c r="X83" s="6">
        <v>5268916.3931099996</v>
      </c>
      <c r="Y83" s="6">
        <v>925354.87739000004</v>
      </c>
      <c r="Z83" s="6">
        <v>-1279819.9243399999</v>
      </c>
      <c r="AA83" s="6">
        <v>3820152.5058800001</v>
      </c>
      <c r="AB83" s="6">
        <v>-4165977.7451900002</v>
      </c>
      <c r="AC83" s="6">
        <v>6442242.0433</v>
      </c>
      <c r="AD83" s="6">
        <v>3047330.2033299999</v>
      </c>
      <c r="AE83" s="6">
        <f>+'[2]Resultados Trim. Corp 4T24'!$H$40</f>
        <v>-1651596.9229099997</v>
      </c>
    </row>
    <row r="84" spans="1:31" ht="15" customHeight="1" x14ac:dyDescent="0.15">
      <c r="A84" s="4" t="s">
        <v>23</v>
      </c>
      <c r="B84" s="4" t="s">
        <v>24</v>
      </c>
      <c r="C84" s="5" t="s">
        <v>51</v>
      </c>
      <c r="D84" s="6">
        <v>-2863153.2945900001</v>
      </c>
      <c r="E84" s="6">
        <v>-3541129.11176572</v>
      </c>
      <c r="F84" s="6">
        <v>-2069454.1256142899</v>
      </c>
      <c r="G84" s="6">
        <v>-4113915.4615563401</v>
      </c>
      <c r="H84" s="6">
        <v>-2796243.8762400001</v>
      </c>
      <c r="I84" s="6">
        <v>-2189342.1237599999</v>
      </c>
      <c r="J84" s="6">
        <v>-2572468</v>
      </c>
      <c r="K84" s="6">
        <v>1036835</v>
      </c>
      <c r="L84" s="6">
        <v>3452121</v>
      </c>
      <c r="M84" s="6">
        <v>-5727077.7697400004</v>
      </c>
      <c r="N84" s="6">
        <v>-5617431.1207800005</v>
      </c>
      <c r="O84" s="6">
        <v>-993165.35968000197</v>
      </c>
      <c r="P84" s="6">
        <v>1415572.73979</v>
      </c>
      <c r="Q84" s="6">
        <v>-3346285.6347699999</v>
      </c>
      <c r="R84" s="6">
        <v>1369142.0122400001</v>
      </c>
      <c r="S84" s="6">
        <v>5492950.8305000002</v>
      </c>
      <c r="T84" s="6">
        <v>1250150</v>
      </c>
      <c r="U84" s="6">
        <v>4969393.8772600004</v>
      </c>
      <c r="V84" s="6">
        <v>6046469.2009699997</v>
      </c>
      <c r="W84" s="6">
        <v>3133732.7603500001</v>
      </c>
      <c r="X84" s="6">
        <v>423347.88711000001</v>
      </c>
      <c r="Y84" s="6">
        <v>3685271.2683899999</v>
      </c>
      <c r="Z84" s="6">
        <v>-1553721.8373400001</v>
      </c>
      <c r="AA84" s="6">
        <v>3577253.8978800001</v>
      </c>
      <c r="AB84" s="6">
        <v>2019301.8148099999</v>
      </c>
      <c r="AC84" s="6">
        <v>-389969.8627</v>
      </c>
      <c r="AD84" s="6">
        <v>-129107.63067</v>
      </c>
      <c r="AE84" s="6">
        <f>+'[2]Resultados Trim. Corp 4T24'!$H$41</f>
        <v>2374720.6360899978</v>
      </c>
    </row>
    <row r="85" spans="1:31" ht="15" customHeight="1" x14ac:dyDescent="0.15">
      <c r="A85" s="4" t="s">
        <v>23</v>
      </c>
      <c r="B85" s="4" t="s">
        <v>24</v>
      </c>
      <c r="C85" s="5" t="s">
        <v>52</v>
      </c>
      <c r="D85" s="6">
        <v>103370.62699999999</v>
      </c>
      <c r="E85" s="6">
        <v>-271.11399999998702</v>
      </c>
      <c r="F85" s="6">
        <v>-89963.301000000007</v>
      </c>
      <c r="G85" s="6">
        <v>-45816.262000000002</v>
      </c>
      <c r="H85" s="6">
        <v>-168609.23699999999</v>
      </c>
      <c r="I85" s="6">
        <v>-46757.762999999999</v>
      </c>
      <c r="J85" s="6">
        <v>32596</v>
      </c>
      <c r="K85" s="6">
        <v>703267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0</v>
      </c>
      <c r="Y85" s="11">
        <v>0</v>
      </c>
      <c r="Z85" s="11">
        <v>0</v>
      </c>
      <c r="AA85" s="11">
        <v>0</v>
      </c>
      <c r="AB85" s="11">
        <v>0</v>
      </c>
      <c r="AC85" s="11">
        <v>0</v>
      </c>
      <c r="AD85" s="11">
        <v>0</v>
      </c>
      <c r="AE85" s="11">
        <f>+'[2]Resultados Trim. Corp 4T24'!$H$42</f>
        <v>0</v>
      </c>
    </row>
    <row r="86" spans="1:31" ht="15" customHeight="1" x14ac:dyDescent="0.15">
      <c r="A86" s="7" t="s">
        <v>23</v>
      </c>
      <c r="B86" s="7" t="s">
        <v>24</v>
      </c>
      <c r="C86" s="8" t="s">
        <v>53</v>
      </c>
      <c r="D86" s="9">
        <v>-2759782.6675900002</v>
      </c>
      <c r="E86" s="9">
        <v>-3541400.22576572</v>
      </c>
      <c r="F86" s="9">
        <v>-2159417.4266142799</v>
      </c>
      <c r="G86" s="9">
        <v>-4159731.7235563402</v>
      </c>
      <c r="H86" s="9">
        <v>-2964853.1132399999</v>
      </c>
      <c r="I86" s="9">
        <v>-2236099.8867600001</v>
      </c>
      <c r="J86" s="9">
        <v>-2539872</v>
      </c>
      <c r="K86" s="9">
        <v>1740102</v>
      </c>
      <c r="L86" s="9">
        <v>3452121</v>
      </c>
      <c r="M86" s="9">
        <v>-5727077.7697400004</v>
      </c>
      <c r="N86" s="9">
        <v>-5617431.1207800005</v>
      </c>
      <c r="O86" s="9">
        <v>-993165.35968000197</v>
      </c>
      <c r="P86" s="9">
        <v>1415572.73979</v>
      </c>
      <c r="Q86" s="9">
        <v>-3346285.6347699999</v>
      </c>
      <c r="R86" s="9">
        <v>1369142.0122400001</v>
      </c>
      <c r="S86" s="9">
        <v>5492950.8305000002</v>
      </c>
      <c r="T86" s="9">
        <v>1250150</v>
      </c>
      <c r="U86" s="9">
        <v>4969393.8772600004</v>
      </c>
      <c r="V86" s="9">
        <v>6046469.2009699997</v>
      </c>
      <c r="W86" s="9">
        <v>3133732.7603500001</v>
      </c>
      <c r="X86" s="9">
        <v>423347.88711000001</v>
      </c>
      <c r="Y86" s="9">
        <v>3685271.2683899999</v>
      </c>
      <c r="Z86" s="9">
        <v>-1553721.8373400001</v>
      </c>
      <c r="AA86" s="9">
        <v>3577253.8978800001</v>
      </c>
      <c r="AB86" s="9">
        <v>2019301.8148099999</v>
      </c>
      <c r="AC86" s="9">
        <v>-389969.8627</v>
      </c>
      <c r="AD86" s="9">
        <v>-129107.63067</v>
      </c>
      <c r="AE86" s="9">
        <f>+'[2]Resultados Trim. Corp 4T24'!$H$43</f>
        <v>2374720.6360899978</v>
      </c>
    </row>
    <row r="87" spans="1:31" ht="15" customHeight="1" x14ac:dyDescent="0.15">
      <c r="A87" s="4" t="s">
        <v>23</v>
      </c>
      <c r="B87" s="4" t="s">
        <v>24</v>
      </c>
      <c r="C87" s="5" t="s">
        <v>55</v>
      </c>
      <c r="D87" s="6">
        <v>521032.12599999999</v>
      </c>
      <c r="E87" s="6">
        <v>565878.21900000004</v>
      </c>
      <c r="F87" s="6">
        <v>601663.64099999995</v>
      </c>
      <c r="G87" s="6">
        <v>605747.12699999998</v>
      </c>
      <c r="H87" s="6">
        <v>324288.84700000001</v>
      </c>
      <c r="I87" s="6">
        <v>538644.15300000005</v>
      </c>
      <c r="J87" s="6">
        <v>537068</v>
      </c>
      <c r="K87" s="6">
        <v>565039</v>
      </c>
      <c r="L87" s="6">
        <v>461319</v>
      </c>
      <c r="M87" s="6">
        <v>433595.46</v>
      </c>
      <c r="N87" s="6">
        <v>422218.83600000001</v>
      </c>
      <c r="O87" s="6">
        <v>365853.34299999999</v>
      </c>
      <c r="P87" s="6">
        <v>272120.00599999999</v>
      </c>
      <c r="Q87" s="6">
        <v>253356.19899999999</v>
      </c>
      <c r="R87" s="6">
        <v>256550.97700000001</v>
      </c>
      <c r="S87" s="6">
        <v>288776.13400000002</v>
      </c>
      <c r="T87" s="6">
        <v>260130</v>
      </c>
      <c r="U87" s="6">
        <v>241314.478</v>
      </c>
      <c r="V87" s="6">
        <v>250444.44</v>
      </c>
      <c r="W87" s="6">
        <v>253321.30300000001</v>
      </c>
      <c r="X87" s="6">
        <v>246834.64300000001</v>
      </c>
      <c r="Y87" s="6">
        <v>235766.28700000001</v>
      </c>
      <c r="Z87" s="6">
        <v>249463.25099999999</v>
      </c>
      <c r="AA87" s="6">
        <v>223538.40400000001</v>
      </c>
      <c r="AB87" s="6">
        <v>221888.913</v>
      </c>
      <c r="AC87" s="6">
        <v>234873.93100000001</v>
      </c>
      <c r="AD87" s="6">
        <v>233276.99400000001</v>
      </c>
      <c r="AE87" s="6">
        <f>+'[2]Resultados Trim. Corp 4T24'!$H$45</f>
        <v>224190.06400000001</v>
      </c>
    </row>
    <row r="88" spans="1:31" ht="15" customHeight="1" x14ac:dyDescent="0.15">
      <c r="A88" s="7" t="s">
        <v>23</v>
      </c>
      <c r="B88" s="7" t="s">
        <v>24</v>
      </c>
      <c r="C88" s="8" t="s">
        <v>56</v>
      </c>
      <c r="D88" s="9">
        <v>-3741035.1570000001</v>
      </c>
      <c r="E88" s="9">
        <v>-5086604.8059999999</v>
      </c>
      <c r="F88" s="9">
        <v>-3442552.9380000001</v>
      </c>
      <c r="G88" s="9">
        <v>-5194113.5489999996</v>
      </c>
      <c r="H88" s="9">
        <v>-3629190.6579999998</v>
      </c>
      <c r="I88" s="9">
        <v>-5011211.3420000002</v>
      </c>
      <c r="J88" s="9">
        <v>-4041563</v>
      </c>
      <c r="K88" s="9">
        <v>-5706229</v>
      </c>
      <c r="L88" s="9">
        <v>-3015267</v>
      </c>
      <c r="M88" s="9">
        <v>-5835444.5959999999</v>
      </c>
      <c r="N88" s="9">
        <v>-5811622.6370000001</v>
      </c>
      <c r="O88" s="9">
        <v>1797348.9040000001</v>
      </c>
      <c r="P88" s="9">
        <v>46491.747999999803</v>
      </c>
      <c r="Q88" s="9">
        <v>-4995043.0439999998</v>
      </c>
      <c r="R88" s="9">
        <v>-3056288.8289999999</v>
      </c>
      <c r="S88" s="9">
        <v>-2234589.7749999999</v>
      </c>
      <c r="T88" s="9">
        <v>-4649423</v>
      </c>
      <c r="U88" s="9">
        <v>-4282249.7960000001</v>
      </c>
      <c r="V88" s="9">
        <v>-3918832.764</v>
      </c>
      <c r="W88" s="9">
        <v>-5007826.2060000002</v>
      </c>
      <c r="X88" s="9">
        <v>-4800884.8770000003</v>
      </c>
      <c r="Y88" s="9">
        <v>-4151901.1179999998</v>
      </c>
      <c r="Z88" s="9">
        <v>-8099890.5760000004</v>
      </c>
      <c r="AA88" s="9">
        <v>-3816499.0819999999</v>
      </c>
      <c r="AB88" s="9">
        <v>-3855221.2769999998</v>
      </c>
      <c r="AC88" s="9">
        <v>-5984331.5999999996</v>
      </c>
      <c r="AD88" s="9">
        <v>-5629318.1349999998</v>
      </c>
      <c r="AE88" s="9">
        <f>+'[2]Resultados Trim. Corp 4T24'!$H$47</f>
        <v>-3474804.2429999998</v>
      </c>
    </row>
    <row r="89" spans="1:31" ht="15" customHeight="1" x14ac:dyDescent="0.15">
      <c r="A89" s="4"/>
      <c r="B89" s="4"/>
      <c r="C89" s="5"/>
      <c r="D89" s="12" t="s">
        <v>54</v>
      </c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</row>
    <row r="90" spans="1:31" ht="15" customHeight="1" x14ac:dyDescent="0.15">
      <c r="A90" s="7"/>
      <c r="B90" s="7"/>
      <c r="C90" s="8" t="s">
        <v>278</v>
      </c>
      <c r="D90" s="16" t="s">
        <v>54</v>
      </c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5" customHeight="1" x14ac:dyDescent="0.15">
      <c r="A91" s="4" t="s">
        <v>23</v>
      </c>
      <c r="B91" s="4" t="s">
        <v>24</v>
      </c>
      <c r="C91" s="5" t="s">
        <v>25</v>
      </c>
      <c r="D91" s="6">
        <v>175700330.088</v>
      </c>
      <c r="E91" s="6">
        <v>209438407.81799999</v>
      </c>
      <c r="F91" s="6">
        <v>172696999.85299999</v>
      </c>
      <c r="G91" s="6">
        <v>259939771.028</v>
      </c>
      <c r="H91" s="6">
        <v>179940941.69600001</v>
      </c>
      <c r="I91" s="6">
        <v>206471860.30399999</v>
      </c>
      <c r="J91" s="6">
        <v>172379496</v>
      </c>
      <c r="K91" s="6">
        <v>228162155</v>
      </c>
      <c r="L91" s="6">
        <v>152839208</v>
      </c>
      <c r="M91" s="6">
        <v>79987473.692000002</v>
      </c>
      <c r="N91" s="6">
        <v>184897629.71900001</v>
      </c>
      <c r="O91" s="6">
        <v>330346338.35500002</v>
      </c>
      <c r="P91" s="6">
        <v>222593613.447</v>
      </c>
      <c r="Q91" s="6">
        <v>282013476.35000002</v>
      </c>
      <c r="R91" s="6">
        <v>352481233.47500002</v>
      </c>
      <c r="S91" s="6">
        <v>432425705.82700002</v>
      </c>
      <c r="T91" s="6">
        <v>253315600</v>
      </c>
      <c r="U91" s="6">
        <v>274032075.704</v>
      </c>
      <c r="V91" s="6">
        <v>224190073.63999999</v>
      </c>
      <c r="W91" s="6">
        <v>336236237.65399998</v>
      </c>
      <c r="X91" s="6">
        <v>210124537.586</v>
      </c>
      <c r="Y91" s="6">
        <v>235850396.27500001</v>
      </c>
      <c r="Z91" s="6">
        <v>191306398.82100001</v>
      </c>
      <c r="AA91" s="6">
        <v>306845988.15399998</v>
      </c>
      <c r="AB91" s="6">
        <v>209012951.74000001</v>
      </c>
      <c r="AC91" s="6">
        <v>249196519.836</v>
      </c>
      <c r="AD91" s="6">
        <v>201139572.882</v>
      </c>
      <c r="AE91" s="6">
        <f>+'[2]Resultados Trim. Corp 4T24'!J8</f>
        <v>330960206.71299976</v>
      </c>
    </row>
    <row r="92" spans="1:31" ht="15" customHeight="1" x14ac:dyDescent="0.15">
      <c r="A92" s="4" t="s">
        <v>23</v>
      </c>
      <c r="B92" s="4" t="s">
        <v>24</v>
      </c>
      <c r="C92" s="5" t="s">
        <v>26</v>
      </c>
      <c r="D92" s="6">
        <v>77594053.188999996</v>
      </c>
      <c r="E92" s="6">
        <v>80130524.915000007</v>
      </c>
      <c r="F92" s="6">
        <v>78171056.631999999</v>
      </c>
      <c r="G92" s="6">
        <v>76577141.645999998</v>
      </c>
      <c r="H92" s="6">
        <v>80065857.274000004</v>
      </c>
      <c r="I92" s="6">
        <v>82529313.725999996</v>
      </c>
      <c r="J92" s="6">
        <v>82324933</v>
      </c>
      <c r="K92" s="6">
        <v>78169993</v>
      </c>
      <c r="L92" s="6">
        <v>75628098</v>
      </c>
      <c r="M92" s="6">
        <v>64078769.884000003</v>
      </c>
      <c r="N92" s="6">
        <v>55769302.181000002</v>
      </c>
      <c r="O92" s="6">
        <v>53841448.780000001</v>
      </c>
      <c r="P92" s="6">
        <v>51220848.732000001</v>
      </c>
      <c r="Q92" s="6">
        <v>50876115.222999997</v>
      </c>
      <c r="R92" s="6">
        <v>56784472.480999999</v>
      </c>
      <c r="S92" s="6">
        <v>62360777.796999998</v>
      </c>
      <c r="T92" s="6">
        <v>69407156</v>
      </c>
      <c r="U92" s="6">
        <v>76146447.062000006</v>
      </c>
      <c r="V92" s="6">
        <v>73848177.788000003</v>
      </c>
      <c r="W92" s="6">
        <v>88044642.270999998</v>
      </c>
      <c r="X92" s="6">
        <v>82370701.255999997</v>
      </c>
      <c r="Y92" s="6">
        <v>83162354.020999998</v>
      </c>
      <c r="Z92" s="6">
        <v>82118178.922999993</v>
      </c>
      <c r="AA92" s="6">
        <v>86808892.486000001</v>
      </c>
      <c r="AB92" s="6">
        <v>86455312.5</v>
      </c>
      <c r="AC92" s="6">
        <v>84086540.672000006</v>
      </c>
      <c r="AD92" s="6">
        <v>84507510.589000002</v>
      </c>
      <c r="AE92" s="6">
        <f>+'[2]Resultados Trim. Corp 4T24'!J9</f>
        <v>86192215.683999985</v>
      </c>
    </row>
    <row r="93" spans="1:31" ht="15" customHeight="1" x14ac:dyDescent="0.15">
      <c r="A93" s="4" t="s">
        <v>23</v>
      </c>
      <c r="B93" s="4" t="s">
        <v>24</v>
      </c>
      <c r="C93" s="5" t="s">
        <v>27</v>
      </c>
      <c r="D93" s="6">
        <v>1784189.422</v>
      </c>
      <c r="E93" s="6">
        <v>1832688.8</v>
      </c>
      <c r="F93" s="6">
        <v>1754674.673</v>
      </c>
      <c r="G93" s="6">
        <v>2045788.9010000001</v>
      </c>
      <c r="H93" s="6">
        <v>1717617.0589999999</v>
      </c>
      <c r="I93" s="6">
        <v>1809371.9410000001</v>
      </c>
      <c r="J93" s="6">
        <v>658315</v>
      </c>
      <c r="K93" s="6">
        <v>102927</v>
      </c>
      <c r="L93" s="6">
        <v>108912</v>
      </c>
      <c r="M93" s="6">
        <v>91885.005000000005</v>
      </c>
      <c r="N93" s="6">
        <v>88018.104999999996</v>
      </c>
      <c r="O93" s="6">
        <v>92484.596000000005</v>
      </c>
      <c r="P93" s="6">
        <v>94056.751000000004</v>
      </c>
      <c r="Q93" s="6">
        <v>93557.754000000001</v>
      </c>
      <c r="R93" s="6">
        <v>97050.547000000006</v>
      </c>
      <c r="S93" s="6">
        <v>107360.05100000001</v>
      </c>
      <c r="T93" s="6">
        <v>110632</v>
      </c>
      <c r="U93" s="6">
        <v>111314.97199999999</v>
      </c>
      <c r="V93" s="6">
        <v>114926.50199999999</v>
      </c>
      <c r="W93" s="6">
        <v>40099.220999999998</v>
      </c>
      <c r="X93" s="6">
        <v>42808</v>
      </c>
      <c r="Y93" s="6">
        <v>35965.389000000003</v>
      </c>
      <c r="Z93" s="6">
        <v>33083.275000000001</v>
      </c>
      <c r="AA93" s="6">
        <v>34493.292999999998</v>
      </c>
      <c r="AB93" s="6">
        <v>39193.421999999999</v>
      </c>
      <c r="AC93" s="6">
        <v>33345.944000000003</v>
      </c>
      <c r="AD93" s="6">
        <v>33469.107000000004</v>
      </c>
      <c r="AE93" s="6">
        <f>+'[2]Resultados Trim. Corp 4T24'!J10</f>
        <v>33826.235000000015</v>
      </c>
    </row>
    <row r="94" spans="1:31" ht="15" customHeight="1" x14ac:dyDescent="0.15">
      <c r="A94" s="4" t="s">
        <v>23</v>
      </c>
      <c r="B94" s="4" t="s">
        <v>24</v>
      </c>
      <c r="C94" s="5" t="s">
        <v>28</v>
      </c>
      <c r="D94" s="6">
        <v>255078572.699</v>
      </c>
      <c r="E94" s="6">
        <v>291401621.53299999</v>
      </c>
      <c r="F94" s="6">
        <v>252622731.15799999</v>
      </c>
      <c r="G94" s="6">
        <v>338562701.57499999</v>
      </c>
      <c r="H94" s="6">
        <v>261724416.02900001</v>
      </c>
      <c r="I94" s="6">
        <v>290810545.97100002</v>
      </c>
      <c r="J94" s="6">
        <v>255362744</v>
      </c>
      <c r="K94" s="6">
        <v>306435075</v>
      </c>
      <c r="L94" s="6">
        <v>228576218</v>
      </c>
      <c r="M94" s="6">
        <v>144158128.581</v>
      </c>
      <c r="N94" s="6">
        <v>240754950.005</v>
      </c>
      <c r="O94" s="6">
        <v>384280271.73100001</v>
      </c>
      <c r="P94" s="6">
        <v>273908518.93000001</v>
      </c>
      <c r="Q94" s="6">
        <v>332983149.32700002</v>
      </c>
      <c r="R94" s="6">
        <v>409362756.50300002</v>
      </c>
      <c r="S94" s="6">
        <v>494893843.67500001</v>
      </c>
      <c r="T94" s="6">
        <v>322833388</v>
      </c>
      <c r="U94" s="6">
        <v>350289837.73799998</v>
      </c>
      <c r="V94" s="6">
        <v>298153177.93000001</v>
      </c>
      <c r="W94" s="6">
        <v>424320979.14600003</v>
      </c>
      <c r="X94" s="6">
        <v>292538046.84200001</v>
      </c>
      <c r="Y94" s="6">
        <v>319048715.685</v>
      </c>
      <c r="Z94" s="6">
        <v>273457661.01899999</v>
      </c>
      <c r="AA94" s="6">
        <v>393689373.93300003</v>
      </c>
      <c r="AB94" s="6">
        <v>295507457.662</v>
      </c>
      <c r="AC94" s="6">
        <v>333316406.45200002</v>
      </c>
      <c r="AD94" s="6">
        <v>285680552.57800001</v>
      </c>
      <c r="AE94" s="6">
        <f>+'[2]Resultados Trim. Corp 4T24'!$J$12</f>
        <v>417186248.63199973</v>
      </c>
    </row>
    <row r="95" spans="1:31" ht="15" customHeight="1" x14ac:dyDescent="0.15">
      <c r="A95" s="4" t="s">
        <v>23</v>
      </c>
      <c r="B95" s="4" t="s">
        <v>24</v>
      </c>
      <c r="C95" s="5" t="s">
        <v>29</v>
      </c>
      <c r="D95" s="6">
        <v>-130032839.436</v>
      </c>
      <c r="E95" s="6">
        <v>-151821563.604</v>
      </c>
      <c r="F95" s="6">
        <v>-133049142.79899999</v>
      </c>
      <c r="G95" s="6">
        <v>-187502595.68799999</v>
      </c>
      <c r="H95" s="6">
        <v>-135400387.502</v>
      </c>
      <c r="I95" s="6">
        <v>-153680277.498</v>
      </c>
      <c r="J95" s="6">
        <v>-133783657</v>
      </c>
      <c r="K95" s="6">
        <v>-167582853</v>
      </c>
      <c r="L95" s="6">
        <v>-116400253</v>
      </c>
      <c r="M95" s="6">
        <v>-67752606.255999997</v>
      </c>
      <c r="N95" s="6">
        <v>-155558727.67500001</v>
      </c>
      <c r="O95" s="6">
        <v>-241504437.75099999</v>
      </c>
      <c r="P95" s="6">
        <v>-171019783.947</v>
      </c>
      <c r="Q95" s="6">
        <v>-215902491.29699999</v>
      </c>
      <c r="R95" s="6">
        <v>-252236092.51100001</v>
      </c>
      <c r="S95" s="6">
        <v>-296274989.28299999</v>
      </c>
      <c r="T95" s="6">
        <v>-184768296</v>
      </c>
      <c r="U95" s="6">
        <v>-206744215.80899999</v>
      </c>
      <c r="V95" s="6">
        <v>-172310837.96900001</v>
      </c>
      <c r="W95" s="6">
        <v>-243946305.29100001</v>
      </c>
      <c r="X95" s="6">
        <v>-163298030.83000001</v>
      </c>
      <c r="Y95" s="6">
        <v>-176006213.868</v>
      </c>
      <c r="Z95" s="6">
        <v>-142060826.873</v>
      </c>
      <c r="AA95" s="6">
        <v>-220281044.79899999</v>
      </c>
      <c r="AB95" s="6">
        <v>-153758407.21200001</v>
      </c>
      <c r="AC95" s="6">
        <v>-178328574.12900001</v>
      </c>
      <c r="AD95" s="6">
        <v>-149494727.463</v>
      </c>
      <c r="AE95" s="6">
        <f>+'[2]Resultados Trim. Corp 4T24'!J14</f>
        <v>-226506826.45400006</v>
      </c>
    </row>
    <row r="96" spans="1:31" ht="15" customHeight="1" x14ac:dyDescent="0.15">
      <c r="A96" s="4" t="s">
        <v>23</v>
      </c>
      <c r="B96" s="4" t="s">
        <v>24</v>
      </c>
      <c r="C96" s="5" t="s">
        <v>30</v>
      </c>
      <c r="D96" s="6">
        <v>-29149606.487</v>
      </c>
      <c r="E96" s="6">
        <v>-27475158.585000001</v>
      </c>
      <c r="F96" s="6">
        <v>-30017182.340999998</v>
      </c>
      <c r="G96" s="6">
        <v>-31050542.322000001</v>
      </c>
      <c r="H96" s="6">
        <v>-31808168.905000001</v>
      </c>
      <c r="I96" s="6">
        <v>-33664618.094999999</v>
      </c>
      <c r="J96" s="6">
        <v>-34661913</v>
      </c>
      <c r="K96" s="6">
        <v>-48434472</v>
      </c>
      <c r="L96" s="6">
        <v>-41035721</v>
      </c>
      <c r="M96" s="6">
        <v>-49940575.957000002</v>
      </c>
      <c r="N96" s="6">
        <v>-14630962.778999999</v>
      </c>
      <c r="O96" s="6">
        <v>-4810441.0020000003</v>
      </c>
      <c r="P96" s="6">
        <v>-4022034.0690000001</v>
      </c>
      <c r="Q96" s="6">
        <v>-9961622.75</v>
      </c>
      <c r="R96" s="6">
        <v>-9053271.1260000002</v>
      </c>
      <c r="S96" s="6">
        <v>-23971454.280000001</v>
      </c>
      <c r="T96" s="6">
        <v>-29498636</v>
      </c>
      <c r="U96" s="6">
        <v>-43578067.222999997</v>
      </c>
      <c r="V96" s="6">
        <v>-50914064.512000002</v>
      </c>
      <c r="W96" s="6">
        <v>-59555373.245999999</v>
      </c>
      <c r="X96" s="6">
        <v>-54829871.807999998</v>
      </c>
      <c r="Y96" s="6">
        <v>-55904371.725000001</v>
      </c>
      <c r="Z96" s="6">
        <v>-57536296.905000001</v>
      </c>
      <c r="AA96" s="6">
        <v>-62695981.495999999</v>
      </c>
      <c r="AB96" s="6">
        <v>-49335166.145999998</v>
      </c>
      <c r="AC96" s="6">
        <v>-45592254.711999997</v>
      </c>
      <c r="AD96" s="6">
        <v>-39291774.693000004</v>
      </c>
      <c r="AE96" s="6">
        <f>+'[2]Resultados Trim. Corp 4T24'!J15</f>
        <v>-38189353.961999997</v>
      </c>
    </row>
    <row r="97" spans="1:31" ht="15" customHeight="1" x14ac:dyDescent="0.15">
      <c r="A97" s="4" t="s">
        <v>23</v>
      </c>
      <c r="B97" s="4" t="s">
        <v>24</v>
      </c>
      <c r="C97" s="10" t="s">
        <v>31</v>
      </c>
      <c r="D97" s="6">
        <v>-5941895.3320000004</v>
      </c>
      <c r="E97" s="6">
        <v>-8085942.682</v>
      </c>
      <c r="F97" s="6">
        <v>-7335421.0140000097</v>
      </c>
      <c r="G97" s="6">
        <v>-7486721.4410000099</v>
      </c>
      <c r="H97" s="6">
        <v>-7065880.2910000002</v>
      </c>
      <c r="I97" s="6">
        <v>-8224549.7089999998</v>
      </c>
      <c r="J97" s="6">
        <v>-7615807</v>
      </c>
      <c r="K97" s="6">
        <v>-7376528</v>
      </c>
      <c r="L97" s="6">
        <v>-7221066</v>
      </c>
      <c r="M97" s="6">
        <v>-6509111.591</v>
      </c>
      <c r="N97" s="6">
        <v>-5379117.1730000004</v>
      </c>
      <c r="O97" s="6">
        <v>-4898704.193</v>
      </c>
      <c r="P97" s="6">
        <v>-4434383.3779999996</v>
      </c>
      <c r="Q97" s="6">
        <v>-3663693.787</v>
      </c>
      <c r="R97" s="6">
        <v>-3200031.5359999998</v>
      </c>
      <c r="S97" s="6">
        <v>-5007758.3130000001</v>
      </c>
      <c r="T97" s="6">
        <v>-7935928</v>
      </c>
      <c r="U97" s="6">
        <v>-13866980.929</v>
      </c>
      <c r="V97" s="6">
        <v>-17146253.024999999</v>
      </c>
      <c r="W97" s="6">
        <v>-18710364.043000001</v>
      </c>
      <c r="X97" s="6">
        <v>-18989624.405000001</v>
      </c>
      <c r="Y97" s="6">
        <v>-20949365.427000001</v>
      </c>
      <c r="Z97" s="6">
        <v>-18485416.318999998</v>
      </c>
      <c r="AA97" s="6">
        <v>-18029454.089000002</v>
      </c>
      <c r="AB97" s="6">
        <v>-15383541.234999999</v>
      </c>
      <c r="AC97" s="6">
        <v>-14478920.645</v>
      </c>
      <c r="AD97" s="6">
        <v>-12831653.322000001</v>
      </c>
      <c r="AE97" s="6">
        <f>+'[2]Resultados Trim. Corp 4T24'!J16</f>
        <v>-11397676.066000002</v>
      </c>
    </row>
    <row r="98" spans="1:31" ht="15" customHeight="1" x14ac:dyDescent="0.15">
      <c r="A98" s="4" t="s">
        <v>23</v>
      </c>
      <c r="B98" s="4" t="s">
        <v>24</v>
      </c>
      <c r="C98" s="10" t="s">
        <v>32</v>
      </c>
      <c r="D98" s="6">
        <v>-19873151.381999999</v>
      </c>
      <c r="E98" s="6">
        <v>-15876193.582</v>
      </c>
      <c r="F98" s="6">
        <v>-19881992.469999999</v>
      </c>
      <c r="G98" s="6">
        <v>-21131375.467999998</v>
      </c>
      <c r="H98" s="6">
        <v>-20783157.706</v>
      </c>
      <c r="I98" s="6">
        <v>-20930898.294</v>
      </c>
      <c r="J98" s="6">
        <v>-22572651</v>
      </c>
      <c r="K98" s="6">
        <v>-36844719</v>
      </c>
      <c r="L98" s="6">
        <v>-28826120</v>
      </c>
      <c r="M98" s="6">
        <v>-39742660.123999998</v>
      </c>
      <c r="N98" s="6">
        <v>-4442853.3789999904</v>
      </c>
      <c r="O98" s="6">
        <v>4854109.9449999901</v>
      </c>
      <c r="P98" s="6">
        <v>5435079.4819999998</v>
      </c>
      <c r="Q98" s="6">
        <v>-928709.05500000005</v>
      </c>
      <c r="R98" s="6">
        <v>-811572.34100000001</v>
      </c>
      <c r="S98" s="6">
        <v>-13753590.247</v>
      </c>
      <c r="T98" s="6">
        <v>-16173755</v>
      </c>
      <c r="U98" s="6">
        <v>-22980074.719000001</v>
      </c>
      <c r="V98" s="6">
        <v>-27019160.973000001</v>
      </c>
      <c r="W98" s="6">
        <v>-34698576.821000002</v>
      </c>
      <c r="X98" s="6">
        <v>-28931431.384</v>
      </c>
      <c r="Y98" s="6">
        <v>-27911704.563999999</v>
      </c>
      <c r="Z98" s="6">
        <v>-31436964.914999999</v>
      </c>
      <c r="AA98" s="6">
        <v>-36791975.277999997</v>
      </c>
      <c r="AB98" s="6">
        <v>-26540678.094999999</v>
      </c>
      <c r="AC98" s="6">
        <v>-23382540.046</v>
      </c>
      <c r="AD98" s="6">
        <v>-20380789.313999999</v>
      </c>
      <c r="AE98" s="6">
        <f>+'[2]Resultados Trim. Corp 4T24'!J17</f>
        <v>-20039633.302000001</v>
      </c>
    </row>
    <row r="99" spans="1:31" ht="15" customHeight="1" x14ac:dyDescent="0.15">
      <c r="A99" s="4" t="s">
        <v>23</v>
      </c>
      <c r="B99" s="4" t="s">
        <v>24</v>
      </c>
      <c r="C99" s="10" t="s">
        <v>33</v>
      </c>
      <c r="D99" s="6">
        <v>-3334559.773</v>
      </c>
      <c r="E99" s="6">
        <v>-3513022.321</v>
      </c>
      <c r="F99" s="6">
        <v>-2799768.8569999998</v>
      </c>
      <c r="G99" s="6">
        <v>-2432445.4130000002</v>
      </c>
      <c r="H99" s="6">
        <v>-3959130.9079999998</v>
      </c>
      <c r="I99" s="6">
        <v>-4509170.0920000002</v>
      </c>
      <c r="J99" s="6">
        <v>-4473455</v>
      </c>
      <c r="K99" s="6">
        <v>-4213225</v>
      </c>
      <c r="L99" s="6">
        <v>-4988535</v>
      </c>
      <c r="M99" s="6">
        <v>-3688804.2420000001</v>
      </c>
      <c r="N99" s="6">
        <v>-4808992.227</v>
      </c>
      <c r="O99" s="6">
        <v>-4765846.7539999997</v>
      </c>
      <c r="P99" s="6">
        <v>-5022730.1730000004</v>
      </c>
      <c r="Q99" s="6">
        <v>-5369219.9079999998</v>
      </c>
      <c r="R99" s="6">
        <v>-5041667.2489999998</v>
      </c>
      <c r="S99" s="6">
        <v>-5210105.72</v>
      </c>
      <c r="T99" s="6">
        <v>-5388953</v>
      </c>
      <c r="U99" s="6">
        <v>-6731011.5750000002</v>
      </c>
      <c r="V99" s="6">
        <v>-6748650.5140000004</v>
      </c>
      <c r="W99" s="6">
        <v>-6146432.3820000002</v>
      </c>
      <c r="X99" s="6">
        <v>-6908816.0190000003</v>
      </c>
      <c r="Y99" s="6">
        <v>-7043301.7340000002</v>
      </c>
      <c r="Z99" s="6">
        <v>-7613915.6710000001</v>
      </c>
      <c r="AA99" s="6">
        <v>-7874552.1289999997</v>
      </c>
      <c r="AB99" s="6">
        <v>-7410946.8159999996</v>
      </c>
      <c r="AC99" s="6">
        <v>-7730794.0209999997</v>
      </c>
      <c r="AD99" s="6">
        <v>-6079332.057</v>
      </c>
      <c r="AE99" s="6">
        <f>+'[2]Resultados Trim. Corp 4T24'!J18</f>
        <v>-6752044.5939999986</v>
      </c>
    </row>
    <row r="100" spans="1:31" ht="15" customHeight="1" x14ac:dyDescent="0.15">
      <c r="A100" s="4" t="s">
        <v>23</v>
      </c>
      <c r="B100" s="4" t="s">
        <v>24</v>
      </c>
      <c r="C100" s="5" t="s">
        <v>35</v>
      </c>
      <c r="D100" s="6">
        <v>-159182445.92300001</v>
      </c>
      <c r="E100" s="6">
        <v>-179296722.18900001</v>
      </c>
      <c r="F100" s="6">
        <v>-163066325.13999999</v>
      </c>
      <c r="G100" s="6">
        <v>-218553138.00999999</v>
      </c>
      <c r="H100" s="6">
        <v>-167208556.40700001</v>
      </c>
      <c r="I100" s="6">
        <v>-187344895.59299999</v>
      </c>
      <c r="J100" s="6">
        <v>-168445570</v>
      </c>
      <c r="K100" s="6">
        <v>-216017325</v>
      </c>
      <c r="L100" s="6">
        <v>-157435974</v>
      </c>
      <c r="M100" s="6">
        <v>-117693182.213</v>
      </c>
      <c r="N100" s="6">
        <v>-170189690.454</v>
      </c>
      <c r="O100" s="6">
        <v>-246314878.75299999</v>
      </c>
      <c r="P100" s="6">
        <v>-175041818.016</v>
      </c>
      <c r="Q100" s="6">
        <v>-225864114.04699999</v>
      </c>
      <c r="R100" s="6">
        <v>-261289363.63699999</v>
      </c>
      <c r="S100" s="6">
        <v>-320246443.56300002</v>
      </c>
      <c r="T100" s="6">
        <v>-214266932</v>
      </c>
      <c r="U100" s="6">
        <v>-250322283.03200001</v>
      </c>
      <c r="V100" s="6">
        <v>-223224902.48100001</v>
      </c>
      <c r="W100" s="6">
        <v>-303501678.537</v>
      </c>
      <c r="X100" s="6">
        <v>-218127902.63800001</v>
      </c>
      <c r="Y100" s="6">
        <v>-231910585.59299999</v>
      </c>
      <c r="Z100" s="6">
        <v>-199597123.778</v>
      </c>
      <c r="AA100" s="6">
        <v>-282977026.29500002</v>
      </c>
      <c r="AB100" s="6">
        <v>-203093573.35800001</v>
      </c>
      <c r="AC100" s="6">
        <v>-223920828.84099999</v>
      </c>
      <c r="AD100" s="6">
        <v>-188786502.15599999</v>
      </c>
      <c r="AE100" s="6">
        <f>+'[2]Resultados Trim. Corp 4T24'!J20</f>
        <v>-264696180.41600007</v>
      </c>
    </row>
    <row r="101" spans="1:31" ht="15" customHeight="1" x14ac:dyDescent="0.15">
      <c r="A101" s="4" t="s">
        <v>23</v>
      </c>
      <c r="B101" s="4" t="s">
        <v>24</v>
      </c>
      <c r="C101" s="5" t="s">
        <v>36</v>
      </c>
      <c r="D101" s="6">
        <v>45667490.652000003</v>
      </c>
      <c r="E101" s="6">
        <v>57616844.214000002</v>
      </c>
      <c r="F101" s="6">
        <v>39647857.053999998</v>
      </c>
      <c r="G101" s="6">
        <v>72437175.340000004</v>
      </c>
      <c r="H101" s="6">
        <v>44540554.193999998</v>
      </c>
      <c r="I101" s="6">
        <v>52791582.806000002</v>
      </c>
      <c r="J101" s="6">
        <v>38595839</v>
      </c>
      <c r="K101" s="6">
        <v>60579302</v>
      </c>
      <c r="L101" s="6">
        <v>36438955</v>
      </c>
      <c r="M101" s="6">
        <v>12234867.436000001</v>
      </c>
      <c r="N101" s="6">
        <v>29338902.044</v>
      </c>
      <c r="O101" s="6">
        <v>88841900.604000002</v>
      </c>
      <c r="P101" s="6">
        <v>51573829.5</v>
      </c>
      <c r="Q101" s="6">
        <v>66110985.052999899</v>
      </c>
      <c r="R101" s="6">
        <v>100245140.964</v>
      </c>
      <c r="S101" s="6">
        <v>136150716.544</v>
      </c>
      <c r="T101" s="6">
        <v>68547304</v>
      </c>
      <c r="U101" s="6">
        <v>67287859.894999906</v>
      </c>
      <c r="V101" s="6">
        <v>51879235.671000101</v>
      </c>
      <c r="W101" s="6">
        <v>92289932.363000005</v>
      </c>
      <c r="X101" s="6">
        <v>46826506.755999997</v>
      </c>
      <c r="Y101" s="6">
        <v>59844182.406999998</v>
      </c>
      <c r="Z101" s="6">
        <v>49245571.947999999</v>
      </c>
      <c r="AA101" s="6">
        <v>86564943.355000004</v>
      </c>
      <c r="AB101" s="6">
        <v>55254544.527999997</v>
      </c>
      <c r="AC101" s="6">
        <v>70867945.707000002</v>
      </c>
      <c r="AD101" s="6">
        <v>51644845.419000097</v>
      </c>
      <c r="AE101" s="6">
        <f>+'[2]Resultados Trim. Corp 4T24'!J22</f>
        <v>104453380.25899971</v>
      </c>
    </row>
    <row r="102" spans="1:31" ht="15" customHeight="1" x14ac:dyDescent="0.15">
      <c r="A102" s="4" t="s">
        <v>23</v>
      </c>
      <c r="B102" s="4" t="s">
        <v>24</v>
      </c>
      <c r="C102" s="5" t="s">
        <v>37</v>
      </c>
      <c r="D102" s="6">
        <v>48444446.702</v>
      </c>
      <c r="E102" s="6">
        <v>52655366.329999998</v>
      </c>
      <c r="F102" s="6">
        <v>48153874.291000001</v>
      </c>
      <c r="G102" s="6">
        <v>45526599.324000001</v>
      </c>
      <c r="H102" s="6">
        <v>48257688.369000003</v>
      </c>
      <c r="I102" s="6">
        <v>48864695.630999997</v>
      </c>
      <c r="J102" s="6">
        <v>47663020</v>
      </c>
      <c r="K102" s="6">
        <v>29735521</v>
      </c>
      <c r="L102" s="6">
        <v>34592377</v>
      </c>
      <c r="M102" s="6">
        <v>14138193.926999999</v>
      </c>
      <c r="N102" s="6">
        <v>41138339.402000003</v>
      </c>
      <c r="O102" s="6">
        <v>49031007.777999997</v>
      </c>
      <c r="P102" s="6">
        <v>47198814.663000003</v>
      </c>
      <c r="Q102" s="6">
        <v>40914492.472999997</v>
      </c>
      <c r="R102" s="6">
        <v>47731201.354999997</v>
      </c>
      <c r="S102" s="6">
        <v>38389323.516999997</v>
      </c>
      <c r="T102" s="6">
        <v>39908520</v>
      </c>
      <c r="U102" s="6">
        <v>32568379.839000002</v>
      </c>
      <c r="V102" s="6">
        <v>22934113.276000001</v>
      </c>
      <c r="W102" s="6">
        <v>28489269.024999999</v>
      </c>
      <c r="X102" s="6">
        <v>27540829.447999999</v>
      </c>
      <c r="Y102" s="6">
        <v>27257982.296</v>
      </c>
      <c r="Z102" s="6">
        <v>24581882.017999999</v>
      </c>
      <c r="AA102" s="6">
        <v>24112910.989999998</v>
      </c>
      <c r="AB102" s="6">
        <v>37120146.354000002</v>
      </c>
      <c r="AC102" s="6">
        <v>38494285.960000001</v>
      </c>
      <c r="AD102" s="6">
        <v>45215735.895999998</v>
      </c>
      <c r="AE102" s="6">
        <f>+'[2]Resultados Trim. Corp 4T24'!J23</f>
        <v>48002861.721999988</v>
      </c>
    </row>
    <row r="103" spans="1:31" ht="15" customHeight="1" x14ac:dyDescent="0.15">
      <c r="A103" s="4" t="s">
        <v>23</v>
      </c>
      <c r="B103" s="4" t="s">
        <v>24</v>
      </c>
      <c r="C103" s="5" t="s">
        <v>38</v>
      </c>
      <c r="D103" s="6">
        <v>1784189.422</v>
      </c>
      <c r="E103" s="6">
        <v>1832688.8</v>
      </c>
      <c r="F103" s="6">
        <v>1754674.673</v>
      </c>
      <c r="G103" s="6">
        <v>2045788.9010000001</v>
      </c>
      <c r="H103" s="6">
        <v>1717617.0589999999</v>
      </c>
      <c r="I103" s="6">
        <v>1809371.9410000001</v>
      </c>
      <c r="J103" s="6">
        <v>658315</v>
      </c>
      <c r="K103" s="6">
        <v>102927</v>
      </c>
      <c r="L103" s="6">
        <v>108912</v>
      </c>
      <c r="M103" s="6">
        <v>91885.005000000005</v>
      </c>
      <c r="N103" s="6">
        <v>88018.104999999996</v>
      </c>
      <c r="O103" s="6">
        <v>92484.596000000005</v>
      </c>
      <c r="P103" s="6">
        <v>94056.751000000004</v>
      </c>
      <c r="Q103" s="6">
        <v>93557.754000000001</v>
      </c>
      <c r="R103" s="6">
        <v>97050.547000000006</v>
      </c>
      <c r="S103" s="6">
        <v>107360.05100000001</v>
      </c>
      <c r="T103" s="6">
        <v>110632</v>
      </c>
      <c r="U103" s="6">
        <v>111314.97199999999</v>
      </c>
      <c r="V103" s="6">
        <v>114926.50199999999</v>
      </c>
      <c r="W103" s="6">
        <v>40099.220999999998</v>
      </c>
      <c r="X103" s="6">
        <v>42808</v>
      </c>
      <c r="Y103" s="6">
        <v>35965.389000000003</v>
      </c>
      <c r="Z103" s="6">
        <v>33083.275000000001</v>
      </c>
      <c r="AA103" s="6">
        <v>34493.292999999998</v>
      </c>
      <c r="AB103" s="6">
        <v>39193.421999999999</v>
      </c>
      <c r="AC103" s="6">
        <v>33345.944000000003</v>
      </c>
      <c r="AD103" s="6">
        <v>33469.107000000004</v>
      </c>
      <c r="AE103" s="6">
        <f>+'[2]Resultados Trim. Corp 4T24'!J24</f>
        <v>33826.235000000015</v>
      </c>
    </row>
    <row r="104" spans="1:31" ht="15" customHeight="1" x14ac:dyDescent="0.15">
      <c r="A104" s="4" t="s">
        <v>23</v>
      </c>
      <c r="B104" s="4" t="s">
        <v>24</v>
      </c>
      <c r="C104" s="5" t="s">
        <v>39</v>
      </c>
      <c r="D104" s="6">
        <v>95896126.775999993</v>
      </c>
      <c r="E104" s="6">
        <v>112104899.344</v>
      </c>
      <c r="F104" s="6">
        <v>89556406.018000096</v>
      </c>
      <c r="G104" s="6">
        <v>120009563.565</v>
      </c>
      <c r="H104" s="6">
        <v>94515859.621999994</v>
      </c>
      <c r="I104" s="6">
        <v>103465650.37800001</v>
      </c>
      <c r="J104" s="6">
        <v>86917174</v>
      </c>
      <c r="K104" s="6">
        <v>90417750</v>
      </c>
      <c r="L104" s="6">
        <v>71140244</v>
      </c>
      <c r="M104" s="6">
        <v>26464946.368000001</v>
      </c>
      <c r="N104" s="6">
        <v>70565259.550999999</v>
      </c>
      <c r="O104" s="6">
        <v>137965392.97799999</v>
      </c>
      <c r="P104" s="6">
        <v>98866700.914000005</v>
      </c>
      <c r="Q104" s="6">
        <v>107119035.28</v>
      </c>
      <c r="R104" s="6">
        <v>148073392.866</v>
      </c>
      <c r="S104" s="6">
        <v>174647400.11199999</v>
      </c>
      <c r="T104" s="6">
        <v>108566456</v>
      </c>
      <c r="U104" s="6">
        <v>99967554.705999896</v>
      </c>
      <c r="V104" s="6">
        <v>74928275.449000105</v>
      </c>
      <c r="W104" s="6">
        <v>120819300.609</v>
      </c>
      <c r="X104" s="6">
        <v>74410144.203999996</v>
      </c>
      <c r="Y104" s="6">
        <v>87138130.091999993</v>
      </c>
      <c r="Z104" s="6">
        <v>73860537.240999997</v>
      </c>
      <c r="AA104" s="6">
        <v>110712347.638</v>
      </c>
      <c r="AB104" s="6">
        <v>92413884.304000005</v>
      </c>
      <c r="AC104" s="6">
        <v>109395577.611</v>
      </c>
      <c r="AD104" s="6">
        <v>96894050.422000006</v>
      </c>
      <c r="AE104" s="6">
        <f>+'[2]Resultados Trim. Corp 4T24'!J25</f>
        <v>152490068.21599972</v>
      </c>
    </row>
    <row r="105" spans="1:31" ht="15" customHeight="1" x14ac:dyDescent="0.15">
      <c r="A105" s="4" t="s">
        <v>23</v>
      </c>
      <c r="B105" s="4" t="s">
        <v>24</v>
      </c>
      <c r="C105" s="5" t="s">
        <v>40</v>
      </c>
      <c r="D105" s="6">
        <v>-87833553.143000007</v>
      </c>
      <c r="E105" s="6">
        <v>-96483543.238999993</v>
      </c>
      <c r="F105" s="6">
        <v>-89787792.928000003</v>
      </c>
      <c r="G105" s="6">
        <v>-105866900.279</v>
      </c>
      <c r="H105" s="6">
        <v>-89119634.921000004</v>
      </c>
      <c r="I105" s="6">
        <v>-93318458.078999996</v>
      </c>
      <c r="J105" s="6">
        <v>-89859800</v>
      </c>
      <c r="K105" s="6">
        <v>-108610137</v>
      </c>
      <c r="L105" s="6">
        <v>-81358629</v>
      </c>
      <c r="M105" s="6">
        <v>-65198860.482000001</v>
      </c>
      <c r="N105" s="6">
        <v>-76160033.980000004</v>
      </c>
      <c r="O105" s="6">
        <v>-107235049.251</v>
      </c>
      <c r="P105" s="6">
        <v>-86464404.810000002</v>
      </c>
      <c r="Q105" s="6">
        <v>-89056221.414000005</v>
      </c>
      <c r="R105" s="6">
        <v>-97360641.525999993</v>
      </c>
      <c r="S105" s="6">
        <v>-119458754.517</v>
      </c>
      <c r="T105" s="6">
        <v>-97042880</v>
      </c>
      <c r="U105" s="6">
        <v>-103659795.053</v>
      </c>
      <c r="V105" s="6">
        <v>-97957121.290999994</v>
      </c>
      <c r="W105" s="6">
        <v>-111501425.745</v>
      </c>
      <c r="X105" s="6">
        <v>-102687862.469</v>
      </c>
      <c r="Y105" s="6">
        <v>-103628685.082</v>
      </c>
      <c r="Z105" s="6">
        <v>-104160652.09999999</v>
      </c>
      <c r="AA105" s="6">
        <v>-125177199.34199999</v>
      </c>
      <c r="AB105" s="6">
        <v>-97586195.371000007</v>
      </c>
      <c r="AC105" s="6">
        <v>-104217347.88500001</v>
      </c>
      <c r="AD105" s="6">
        <v>-107848011.09299999</v>
      </c>
      <c r="AE105" s="6">
        <f>+'[2]Resultados Trim. Corp 4T24'!J27</f>
        <v>-123139429.325</v>
      </c>
    </row>
    <row r="106" spans="1:31" ht="15" customHeight="1" x14ac:dyDescent="0.15">
      <c r="A106" s="7" t="s">
        <v>23</v>
      </c>
      <c r="B106" s="7" t="s">
        <v>24</v>
      </c>
      <c r="C106" s="8" t="s">
        <v>41</v>
      </c>
      <c r="D106" s="9">
        <v>8062573.6330000199</v>
      </c>
      <c r="E106" s="9">
        <v>15621356.105</v>
      </c>
      <c r="F106" s="9">
        <v>-231386.90999991601</v>
      </c>
      <c r="G106" s="9">
        <v>14142663.2859999</v>
      </c>
      <c r="H106" s="9">
        <v>5396224.7010000097</v>
      </c>
      <c r="I106" s="9">
        <v>10147192.299000001</v>
      </c>
      <c r="J106" s="9">
        <v>-2942626</v>
      </c>
      <c r="K106" s="9">
        <v>-18192387</v>
      </c>
      <c r="L106" s="9">
        <v>-10218385</v>
      </c>
      <c r="M106" s="9">
        <v>-38733914.114</v>
      </c>
      <c r="N106" s="9">
        <v>-5594774.42899998</v>
      </c>
      <c r="O106" s="9">
        <v>30730343.727000002</v>
      </c>
      <c r="P106" s="9">
        <v>12402296.104</v>
      </c>
      <c r="Q106" s="9">
        <v>18062813.8659999</v>
      </c>
      <c r="R106" s="9">
        <v>50712751.3400001</v>
      </c>
      <c r="S106" s="9">
        <v>55188645.595000103</v>
      </c>
      <c r="T106" s="9">
        <v>11523576</v>
      </c>
      <c r="U106" s="9">
        <v>-3692240.3470000601</v>
      </c>
      <c r="V106" s="9">
        <v>-23028845.8419999</v>
      </c>
      <c r="W106" s="9">
        <v>9317874.8640000205</v>
      </c>
      <c r="X106" s="9">
        <v>-28277718.265000001</v>
      </c>
      <c r="Y106" s="9">
        <v>-16490554.99</v>
      </c>
      <c r="Z106" s="9">
        <v>-30300114.859000001</v>
      </c>
      <c r="AA106" s="9">
        <v>-14464851.704</v>
      </c>
      <c r="AB106" s="9">
        <v>-5172311.0670000203</v>
      </c>
      <c r="AC106" s="9">
        <v>5178229.7260000398</v>
      </c>
      <c r="AD106" s="9">
        <v>-10953960.6709999</v>
      </c>
      <c r="AE106" s="9">
        <f>+'[2]Resultados Trim. Corp 4T24'!J29</f>
        <v>29350638.89099972</v>
      </c>
    </row>
    <row r="107" spans="1:31" ht="15" customHeight="1" x14ac:dyDescent="0.15">
      <c r="A107" s="4" t="s">
        <v>23</v>
      </c>
      <c r="B107" s="4" t="s">
        <v>24</v>
      </c>
      <c r="C107" s="5" t="s">
        <v>42</v>
      </c>
      <c r="D107" s="6">
        <v>1137998.784</v>
      </c>
      <c r="E107" s="6">
        <v>1364987.943</v>
      </c>
      <c r="F107" s="6">
        <v>350521.63</v>
      </c>
      <c r="G107" s="6">
        <v>2147867.605</v>
      </c>
      <c r="H107" s="6">
        <v>71248.532999999996</v>
      </c>
      <c r="I107" s="6">
        <v>821135.46699999995</v>
      </c>
      <c r="J107" s="6">
        <v>71788246</v>
      </c>
      <c r="K107" s="6">
        <v>-2878819</v>
      </c>
      <c r="L107" s="6">
        <v>-51114</v>
      </c>
      <c r="M107" s="6">
        <v>209332.818</v>
      </c>
      <c r="N107" s="6">
        <v>384480.93099999998</v>
      </c>
      <c r="O107" s="6">
        <v>2577598.8790000002</v>
      </c>
      <c r="P107" s="6">
        <v>-186822.098</v>
      </c>
      <c r="Q107" s="6">
        <v>7478063.3959999997</v>
      </c>
      <c r="R107" s="6">
        <v>-265633.50900000002</v>
      </c>
      <c r="S107" s="6">
        <v>-319246.82900000003</v>
      </c>
      <c r="T107" s="6">
        <v>474334</v>
      </c>
      <c r="U107" s="6">
        <v>219775.47</v>
      </c>
      <c r="V107" s="6">
        <v>9261285.5649999995</v>
      </c>
      <c r="W107" s="6">
        <v>1278413.3030000001</v>
      </c>
      <c r="X107" s="6">
        <v>3229434.5189999999</v>
      </c>
      <c r="Y107" s="6">
        <v>3780617.7710000002</v>
      </c>
      <c r="Z107" s="6">
        <v>546695.54799999902</v>
      </c>
      <c r="AA107" s="6">
        <v>-2890277.952</v>
      </c>
      <c r="AB107" s="6">
        <v>442406.03899999999</v>
      </c>
      <c r="AC107" s="6">
        <v>1276111.6980000001</v>
      </c>
      <c r="AD107" s="6">
        <v>-175477.95600000001</v>
      </c>
      <c r="AE107" s="6">
        <f>+'[2]Resultados Trim. Corp 4T24'!J31</f>
        <v>-2733629.4409999996</v>
      </c>
    </row>
    <row r="108" spans="1:31" ht="15" customHeight="1" x14ac:dyDescent="0.15">
      <c r="A108" s="4" t="s">
        <v>23</v>
      </c>
      <c r="B108" s="4" t="s">
        <v>24</v>
      </c>
      <c r="C108" s="5" t="s">
        <v>43</v>
      </c>
      <c r="D108" s="6">
        <v>995582.29700000002</v>
      </c>
      <c r="E108" s="6">
        <v>1806805.9029999999</v>
      </c>
      <c r="F108" s="6">
        <v>1844612.757</v>
      </c>
      <c r="G108" s="6">
        <v>1724595.324</v>
      </c>
      <c r="H108" s="6">
        <v>1476352.1680000001</v>
      </c>
      <c r="I108" s="6">
        <v>1772275.8319999999</v>
      </c>
      <c r="J108" s="6">
        <v>1862584</v>
      </c>
      <c r="K108" s="6">
        <v>3032614</v>
      </c>
      <c r="L108" s="6">
        <v>2998814</v>
      </c>
      <c r="M108" s="6">
        <v>2773074.2859999998</v>
      </c>
      <c r="N108" s="6">
        <v>2597661.5490000001</v>
      </c>
      <c r="O108" s="6">
        <v>2447745.5359999998</v>
      </c>
      <c r="P108" s="6">
        <v>2196818.2659999998</v>
      </c>
      <c r="Q108" s="6">
        <v>1915248.7760000001</v>
      </c>
      <c r="R108" s="6">
        <v>2035882.2679999999</v>
      </c>
      <c r="S108" s="6">
        <v>2976111.8029999998</v>
      </c>
      <c r="T108" s="6">
        <v>2971067</v>
      </c>
      <c r="U108" s="6">
        <v>2895739.9509999999</v>
      </c>
      <c r="V108" s="6">
        <v>5943558.4850000003</v>
      </c>
      <c r="W108" s="6">
        <v>5343897.0480000004</v>
      </c>
      <c r="X108" s="6">
        <v>5499678.8689999999</v>
      </c>
      <c r="Y108" s="6">
        <v>8201297.6519999998</v>
      </c>
      <c r="Z108" s="6">
        <v>8642258.9509999994</v>
      </c>
      <c r="AA108" s="6">
        <v>6277029.3729999997</v>
      </c>
      <c r="AB108" s="6">
        <v>5459961.1859999998</v>
      </c>
      <c r="AC108" s="6">
        <v>4822424.5729999999</v>
      </c>
      <c r="AD108" s="6">
        <v>4482223.4689999996</v>
      </c>
      <c r="AE108" s="6">
        <f>+'[2]Resultados Trim. Corp 4T24'!J32</f>
        <v>4921970.2799999975</v>
      </c>
    </row>
    <row r="109" spans="1:31" ht="15" customHeight="1" x14ac:dyDescent="0.15">
      <c r="A109" s="4" t="s">
        <v>23</v>
      </c>
      <c r="B109" s="4" t="s">
        <v>24</v>
      </c>
      <c r="C109" s="5" t="s">
        <v>44</v>
      </c>
      <c r="D109" s="6">
        <v>-1392603.9350000001</v>
      </c>
      <c r="E109" s="6">
        <v>-1436907.527</v>
      </c>
      <c r="F109" s="6">
        <v>-1502322.0009999999</v>
      </c>
      <c r="G109" s="6">
        <v>-1371328.6170000001</v>
      </c>
      <c r="H109" s="6">
        <v>-3740457.4720000001</v>
      </c>
      <c r="I109" s="6">
        <v>-3549068.5279999999</v>
      </c>
      <c r="J109" s="6">
        <v>-3353991</v>
      </c>
      <c r="K109" s="6">
        <v>-3686114</v>
      </c>
      <c r="L109" s="6">
        <v>-3283161</v>
      </c>
      <c r="M109" s="6">
        <v>-3830666.3220000002</v>
      </c>
      <c r="N109" s="6">
        <v>-3925371.0419999999</v>
      </c>
      <c r="O109" s="6">
        <v>-3847791.2949999999</v>
      </c>
      <c r="P109" s="6">
        <v>-3456104.4509999999</v>
      </c>
      <c r="Q109" s="6">
        <v>-3287267.1850000001</v>
      </c>
      <c r="R109" s="6">
        <v>-3285659.9709999999</v>
      </c>
      <c r="S109" s="6">
        <v>-3224337.7969999998</v>
      </c>
      <c r="T109" s="6">
        <v>-3183000</v>
      </c>
      <c r="U109" s="6">
        <v>-3343391.8229999999</v>
      </c>
      <c r="V109" s="6">
        <v>-4030766.5410000002</v>
      </c>
      <c r="W109" s="6">
        <v>-4635558.8169999998</v>
      </c>
      <c r="X109" s="6">
        <v>-4114022.3059999999</v>
      </c>
      <c r="Y109" s="6">
        <v>-4563944.8949999996</v>
      </c>
      <c r="Z109" s="6">
        <v>-4209053.358</v>
      </c>
      <c r="AA109" s="6">
        <v>-4177400.8769999999</v>
      </c>
      <c r="AB109" s="6">
        <v>-4397823.0269999998</v>
      </c>
      <c r="AC109" s="6">
        <v>-4036864.6159999999</v>
      </c>
      <c r="AD109" s="6">
        <v>-4355057.8540000003</v>
      </c>
      <c r="AE109" s="6">
        <f>+'[2]Resultados Trim. Corp 4T24'!J33</f>
        <v>-4420103.4789999994</v>
      </c>
    </row>
    <row r="110" spans="1:31" ht="15" customHeight="1" x14ac:dyDescent="0.15">
      <c r="A110" s="4" t="s">
        <v>23</v>
      </c>
      <c r="B110" s="4" t="s">
        <v>24</v>
      </c>
      <c r="C110" s="5" t="s">
        <v>45</v>
      </c>
      <c r="D110" s="6">
        <v>3518319.267</v>
      </c>
      <c r="E110" s="6">
        <v>5896141.3569999998</v>
      </c>
      <c r="F110" s="6">
        <v>2774321.6030000001</v>
      </c>
      <c r="G110" s="6">
        <v>15565377.381999999</v>
      </c>
      <c r="H110" s="6">
        <v>4188199.9249999998</v>
      </c>
      <c r="I110" s="6">
        <v>2990267.0750000002</v>
      </c>
      <c r="J110" s="6">
        <v>4091019</v>
      </c>
      <c r="K110" s="6">
        <v>17043079</v>
      </c>
      <c r="L110" s="6">
        <v>2352744</v>
      </c>
      <c r="M110" s="6">
        <v>-2193953.4</v>
      </c>
      <c r="N110" s="6">
        <v>-1608989.6</v>
      </c>
      <c r="O110" s="6">
        <v>-15834766.34</v>
      </c>
      <c r="P110" s="6">
        <v>906832</v>
      </c>
      <c r="Q110" s="6">
        <v>25548.5</v>
      </c>
      <c r="R110" s="6">
        <v>2414173.5</v>
      </c>
      <c r="S110" s="6">
        <v>3642798.57</v>
      </c>
      <c r="T110" s="6">
        <v>3321925</v>
      </c>
      <c r="U110" s="6">
        <v>14822690.375</v>
      </c>
      <c r="V110" s="6">
        <v>3434786.9750000001</v>
      </c>
      <c r="W110" s="6">
        <v>1022236.341</v>
      </c>
      <c r="X110" s="6">
        <v>2211390</v>
      </c>
      <c r="Y110" s="6">
        <v>2155545.5</v>
      </c>
      <c r="Z110" s="6">
        <v>5106209</v>
      </c>
      <c r="AA110" s="6">
        <v>10605497.5</v>
      </c>
      <c r="AB110" s="6">
        <v>3417605.5</v>
      </c>
      <c r="AC110" s="6">
        <v>2244728</v>
      </c>
      <c r="AD110" s="6">
        <v>3119210</v>
      </c>
      <c r="AE110" s="6">
        <f>+'[2]Resultados Trim. Corp 4T24'!J34</f>
        <v>13855157</v>
      </c>
    </row>
    <row r="111" spans="1:31" ht="15" customHeight="1" x14ac:dyDescent="0.15">
      <c r="A111" s="4" t="s">
        <v>23</v>
      </c>
      <c r="B111" s="4" t="s">
        <v>24</v>
      </c>
      <c r="C111" s="5" t="s">
        <v>46</v>
      </c>
      <c r="D111" s="6">
        <v>4620.8689999999997</v>
      </c>
      <c r="E111" s="6">
        <v>-182879.179</v>
      </c>
      <c r="F111" s="6">
        <v>82113.236999999994</v>
      </c>
      <c r="G111" s="6">
        <v>-303823.78999999998</v>
      </c>
      <c r="H111" s="6">
        <v>360787.35700000002</v>
      </c>
      <c r="I111" s="6">
        <v>180210.64300000001</v>
      </c>
      <c r="J111" s="6">
        <v>71170</v>
      </c>
      <c r="K111" s="6">
        <v>3061630</v>
      </c>
      <c r="L111" s="6">
        <v>5469474</v>
      </c>
      <c r="M111" s="6">
        <v>-3831903.1910000001</v>
      </c>
      <c r="N111" s="6">
        <v>-3256300.13</v>
      </c>
      <c r="O111" s="6">
        <v>-5380728.1430000002</v>
      </c>
      <c r="P111" s="6">
        <v>-754785.12199999997</v>
      </c>
      <c r="Q111" s="6">
        <v>-1262632.4029999999</v>
      </c>
      <c r="R111" s="6">
        <v>2961587.5780000002</v>
      </c>
      <c r="S111" s="6">
        <v>2300360.2230000002</v>
      </c>
      <c r="T111" s="6">
        <v>-859041</v>
      </c>
      <c r="U111" s="6">
        <v>5693847.3559999997</v>
      </c>
      <c r="V111" s="6">
        <v>-1711445.9439999999</v>
      </c>
      <c r="W111" s="6">
        <v>-5307769.7699999996</v>
      </c>
      <c r="X111" s="6">
        <v>-4657042.7879999997</v>
      </c>
      <c r="Y111" s="6">
        <v>483122</v>
      </c>
      <c r="Z111" s="6">
        <v>825175.5</v>
      </c>
      <c r="AA111" s="6">
        <v>-811.98699999973098</v>
      </c>
      <c r="AB111" s="6">
        <v>5582684.4230000004</v>
      </c>
      <c r="AC111" s="6">
        <v>-2521865.9709999999</v>
      </c>
      <c r="AD111" s="6">
        <v>390857.90700000001</v>
      </c>
      <c r="AE111" s="6">
        <f>+'[2]Resultados Trim. Corp 4T24'!J35</f>
        <v>375679.52200000035</v>
      </c>
    </row>
    <row r="112" spans="1:31" ht="15" customHeight="1" x14ac:dyDescent="0.15">
      <c r="A112" s="4" t="s">
        <v>23</v>
      </c>
      <c r="B112" s="4" t="s">
        <v>24</v>
      </c>
      <c r="C112" s="5" t="s">
        <v>47</v>
      </c>
      <c r="D112" s="6">
        <v>108885.91099999999</v>
      </c>
      <c r="E112" s="6">
        <v>167852.22399999999</v>
      </c>
      <c r="F112" s="6">
        <v>167682.929</v>
      </c>
      <c r="G112" s="6">
        <v>83719.486999999994</v>
      </c>
      <c r="H112" s="6">
        <v>-182633.69699999999</v>
      </c>
      <c r="I112" s="6">
        <v>395695.69699999999</v>
      </c>
      <c r="J112" s="6">
        <v>81546</v>
      </c>
      <c r="K112" s="6">
        <v>294624</v>
      </c>
      <c r="L112" s="6">
        <v>646161</v>
      </c>
      <c r="M112" s="6">
        <v>23927.216999999899</v>
      </c>
      <c r="N112" s="6">
        <v>22933.463</v>
      </c>
      <c r="O112" s="6">
        <v>345109.78899999999</v>
      </c>
      <c r="P112" s="6">
        <v>327716.94099999999</v>
      </c>
      <c r="Q112" s="6">
        <v>226858.359</v>
      </c>
      <c r="R112" s="6">
        <v>-85924.910999999993</v>
      </c>
      <c r="S112" s="6">
        <v>-166671.16399999999</v>
      </c>
      <c r="T112" s="6">
        <v>-654559</v>
      </c>
      <c r="U112" s="6">
        <v>-1453097.89</v>
      </c>
      <c r="V112" s="6">
        <v>-1108270.1140000001</v>
      </c>
      <c r="W112" s="6">
        <v>-749746.77399999998</v>
      </c>
      <c r="X112" s="6">
        <v>-344194.22200000001</v>
      </c>
      <c r="Y112" s="6">
        <v>-377509.89500000002</v>
      </c>
      <c r="Z112" s="6">
        <v>-53405.457000000002</v>
      </c>
      <c r="AA112" s="6">
        <v>-539779.54599999997</v>
      </c>
      <c r="AB112" s="6">
        <v>-146606.27100000001</v>
      </c>
      <c r="AC112" s="6">
        <v>-423082.92599999998</v>
      </c>
      <c r="AD112" s="6">
        <v>-151179.65400000001</v>
      </c>
      <c r="AE112" s="6">
        <f>+'[2]Resultados Trim. Corp 4T24'!J36</f>
        <v>-284390.49</v>
      </c>
    </row>
    <row r="113" spans="1:31" ht="15" customHeight="1" x14ac:dyDescent="0.15">
      <c r="A113" s="4" t="s">
        <v>23</v>
      </c>
      <c r="B113" s="4" t="s">
        <v>24</v>
      </c>
      <c r="C113" s="5" t="s">
        <v>48</v>
      </c>
      <c r="D113" s="6">
        <v>4372803.193</v>
      </c>
      <c r="E113" s="6">
        <v>7616000.7209999999</v>
      </c>
      <c r="F113" s="6">
        <v>3716930.1549999998</v>
      </c>
      <c r="G113" s="6">
        <v>17846407.390999999</v>
      </c>
      <c r="H113" s="6">
        <v>2173496.8139999998</v>
      </c>
      <c r="I113" s="6">
        <v>2610516.1860000002</v>
      </c>
      <c r="J113" s="6">
        <v>74540574</v>
      </c>
      <c r="K113" s="6">
        <v>16867014</v>
      </c>
      <c r="L113" s="6">
        <v>8132918</v>
      </c>
      <c r="M113" s="6">
        <v>-6850188.5920000002</v>
      </c>
      <c r="N113" s="6">
        <v>-5785584.8289999999</v>
      </c>
      <c r="O113" s="6">
        <v>-19692831.574000001</v>
      </c>
      <c r="P113" s="6">
        <v>-966344.46400000004</v>
      </c>
      <c r="Q113" s="6">
        <v>5095819.443</v>
      </c>
      <c r="R113" s="6">
        <v>3774424.9550000001</v>
      </c>
      <c r="S113" s="6">
        <v>5209014.8059999999</v>
      </c>
      <c r="T113" s="6">
        <v>2070726</v>
      </c>
      <c r="U113" s="6">
        <v>18835563.438999999</v>
      </c>
      <c r="V113" s="6">
        <v>11789148.426000001</v>
      </c>
      <c r="W113" s="6">
        <v>-3048528.6690000002</v>
      </c>
      <c r="X113" s="6">
        <v>1825244.0719999999</v>
      </c>
      <c r="Y113" s="6">
        <v>9679128.1329999994</v>
      </c>
      <c r="Z113" s="6">
        <v>10857880.184</v>
      </c>
      <c r="AA113" s="6">
        <v>9274256.5109999999</v>
      </c>
      <c r="AB113" s="6">
        <v>10358227.85</v>
      </c>
      <c r="AC113" s="6">
        <v>1361450.7579999999</v>
      </c>
      <c r="AD113" s="6">
        <v>3310575.912</v>
      </c>
      <c r="AE113" s="6">
        <f>+'[2]Resultados Trim. Corp 4T24'!$J$38</f>
        <v>11714683.391999999</v>
      </c>
    </row>
    <row r="114" spans="1:31" ht="15" customHeight="1" x14ac:dyDescent="0.15">
      <c r="A114" s="4" t="s">
        <v>23</v>
      </c>
      <c r="B114" s="4" t="s">
        <v>24</v>
      </c>
      <c r="C114" s="5" t="s">
        <v>49</v>
      </c>
      <c r="D114" s="6">
        <v>12435376.825999999</v>
      </c>
      <c r="E114" s="6">
        <v>23237356.826000001</v>
      </c>
      <c r="F114" s="6">
        <v>3485543.2450000802</v>
      </c>
      <c r="G114" s="6">
        <v>31989070.6769999</v>
      </c>
      <c r="H114" s="6">
        <v>7569721.5150000099</v>
      </c>
      <c r="I114" s="6">
        <v>12757708.484999999</v>
      </c>
      <c r="J114" s="6">
        <v>71597948</v>
      </c>
      <c r="K114" s="6">
        <v>-1325373</v>
      </c>
      <c r="L114" s="6">
        <v>-2085467</v>
      </c>
      <c r="M114" s="6">
        <v>-45584102.706</v>
      </c>
      <c r="N114" s="6">
        <v>-11380359.257999999</v>
      </c>
      <c r="O114" s="6">
        <v>11037512.153000001</v>
      </c>
      <c r="P114" s="6">
        <v>11435951.640000001</v>
      </c>
      <c r="Q114" s="6">
        <v>23158633.3089999</v>
      </c>
      <c r="R114" s="6">
        <v>54487176.295000099</v>
      </c>
      <c r="S114" s="6">
        <v>60397660.401000097</v>
      </c>
      <c r="T114" s="6">
        <v>13594302</v>
      </c>
      <c r="U114" s="6">
        <v>15143323.0919999</v>
      </c>
      <c r="V114" s="6">
        <v>-11239697.415999901</v>
      </c>
      <c r="W114" s="6">
        <v>6269346.1950000199</v>
      </c>
      <c r="X114" s="6">
        <v>-26452474.193</v>
      </c>
      <c r="Y114" s="6">
        <v>-6811426.8569999896</v>
      </c>
      <c r="Z114" s="6">
        <v>-19442234.675000001</v>
      </c>
      <c r="AA114" s="6">
        <v>-5190595.193</v>
      </c>
      <c r="AB114" s="6">
        <v>5185916.7829999803</v>
      </c>
      <c r="AC114" s="6">
        <v>6539680.4840000402</v>
      </c>
      <c r="AD114" s="6">
        <v>-7643384.75899994</v>
      </c>
      <c r="AE114" s="6">
        <f>+'[2]Resultados Trim. Corp 4T24'!$J$39</f>
        <v>41065322.282999717</v>
      </c>
    </row>
    <row r="115" spans="1:31" ht="15" customHeight="1" x14ac:dyDescent="0.15">
      <c r="A115" s="4" t="s">
        <v>23</v>
      </c>
      <c r="B115" s="4" t="s">
        <v>24</v>
      </c>
      <c r="C115" s="5" t="s">
        <v>50</v>
      </c>
      <c r="D115" s="6">
        <v>-1277880.3670000001</v>
      </c>
      <c r="E115" s="6">
        <v>-3803481.9640000002</v>
      </c>
      <c r="F115" s="6">
        <v>780481.86299999896</v>
      </c>
      <c r="G115" s="6">
        <v>-3551197.3530000001</v>
      </c>
      <c r="H115" s="6">
        <v>-1415874.0589999999</v>
      </c>
      <c r="I115" s="6">
        <v>463074.05900000001</v>
      </c>
      <c r="J115" s="6">
        <v>-21455136</v>
      </c>
      <c r="K115" s="6">
        <v>6952913</v>
      </c>
      <c r="L115" s="6">
        <v>3025375</v>
      </c>
      <c r="M115" s="6">
        <v>12373696.703</v>
      </c>
      <c r="N115" s="6">
        <v>-419092.674999999</v>
      </c>
      <c r="O115" s="6">
        <v>-22594321.440000001</v>
      </c>
      <c r="P115" s="6">
        <v>-496607.57799999998</v>
      </c>
      <c r="Q115" s="6">
        <v>-3608948.8879999998</v>
      </c>
      <c r="R115" s="6">
        <v>-11483093.789999999</v>
      </c>
      <c r="S115" s="6">
        <v>-9293312.4619999994</v>
      </c>
      <c r="T115" s="6">
        <v>3551433</v>
      </c>
      <c r="U115" s="6">
        <v>8772790.5179999992</v>
      </c>
      <c r="V115" s="6">
        <v>14667692.5</v>
      </c>
      <c r="W115" s="6">
        <v>7632588.5539999995</v>
      </c>
      <c r="X115" s="6">
        <v>12816896.543099999</v>
      </c>
      <c r="Y115" s="6">
        <v>6491696.3140000002</v>
      </c>
      <c r="Z115" s="6">
        <v>4515477.3210000005</v>
      </c>
      <c r="AA115" s="6">
        <v>10019735.03077</v>
      </c>
      <c r="AB115" s="6">
        <v>-1882281.4820000001</v>
      </c>
      <c r="AC115" s="6">
        <v>5135135.0360000003</v>
      </c>
      <c r="AD115" s="6">
        <v>5983657.7690000003</v>
      </c>
      <c r="AE115" s="6">
        <f>+'[2]Resultados Trim. Corp 4T24'!$J$40</f>
        <v>-6556665.2520000003</v>
      </c>
    </row>
    <row r="116" spans="1:31" ht="15" customHeight="1" x14ac:dyDescent="0.15">
      <c r="A116" s="4" t="s">
        <v>23</v>
      </c>
      <c r="B116" s="4" t="s">
        <v>24</v>
      </c>
      <c r="C116" s="5" t="s">
        <v>51</v>
      </c>
      <c r="D116" s="6">
        <v>11157496.459000001</v>
      </c>
      <c r="E116" s="6">
        <v>19433874.862</v>
      </c>
      <c r="F116" s="6">
        <v>4266025.1080000801</v>
      </c>
      <c r="G116" s="6">
        <v>28437873.3239999</v>
      </c>
      <c r="H116" s="6">
        <v>6153847.4560000096</v>
      </c>
      <c r="I116" s="6">
        <v>13220782.544</v>
      </c>
      <c r="J116" s="6">
        <v>50142812</v>
      </c>
      <c r="K116" s="6">
        <v>5627540</v>
      </c>
      <c r="L116" s="6">
        <v>939908</v>
      </c>
      <c r="M116" s="6">
        <v>-33210406.002999999</v>
      </c>
      <c r="N116" s="6">
        <v>-11799451.933</v>
      </c>
      <c r="O116" s="6">
        <v>-11556809.287</v>
      </c>
      <c r="P116" s="6">
        <v>10939344.062000001</v>
      </c>
      <c r="Q116" s="6">
        <v>19549684.4209999</v>
      </c>
      <c r="R116" s="6">
        <v>43004082.5050001</v>
      </c>
      <c r="S116" s="6">
        <v>51104347.9390001</v>
      </c>
      <c r="T116" s="6">
        <v>17145735</v>
      </c>
      <c r="U116" s="6">
        <v>23916113.609999899</v>
      </c>
      <c r="V116" s="6">
        <v>3427995.0840000701</v>
      </c>
      <c r="W116" s="6">
        <v>13901934.749</v>
      </c>
      <c r="X116" s="6">
        <v>-13635577.649900001</v>
      </c>
      <c r="Y116" s="6">
        <v>-319730.542999995</v>
      </c>
      <c r="Z116" s="6">
        <v>-14926757.354</v>
      </c>
      <c r="AA116" s="6">
        <v>4829139.8377700001</v>
      </c>
      <c r="AB116" s="6">
        <v>3303635.30099998</v>
      </c>
      <c r="AC116" s="6">
        <v>11674815.52</v>
      </c>
      <c r="AD116" s="6">
        <v>-1659726.9899999399</v>
      </c>
      <c r="AE116" s="6">
        <f>+'[2]Resultados Trim. Corp 4T24'!$J$41</f>
        <v>34508657.03099972</v>
      </c>
    </row>
    <row r="117" spans="1:31" ht="15" customHeight="1" x14ac:dyDescent="0.15">
      <c r="A117" s="4" t="s">
        <v>23</v>
      </c>
      <c r="B117" s="4" t="s">
        <v>24</v>
      </c>
      <c r="C117" s="5" t="s">
        <v>52</v>
      </c>
      <c r="D117" s="6">
        <v>103370.62699999999</v>
      </c>
      <c r="E117" s="6">
        <v>-271.11399999998702</v>
      </c>
      <c r="F117" s="6">
        <v>-89963.301000000007</v>
      </c>
      <c r="G117" s="6">
        <v>-45816.262000000002</v>
      </c>
      <c r="H117" s="6">
        <v>-168609.23699999999</v>
      </c>
      <c r="I117" s="6">
        <v>-46757.762999999999</v>
      </c>
      <c r="J117" s="6">
        <v>32596</v>
      </c>
      <c r="K117" s="6">
        <v>703267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  <c r="AE117" s="11">
        <f>+'[2]Resultados Trim. Corp 4T24'!$J$42</f>
        <v>0</v>
      </c>
    </row>
    <row r="118" spans="1:31" ht="15" customHeight="1" x14ac:dyDescent="0.15">
      <c r="A118" s="7" t="s">
        <v>23</v>
      </c>
      <c r="B118" s="7" t="s">
        <v>24</v>
      </c>
      <c r="C118" s="8" t="s">
        <v>53</v>
      </c>
      <c r="D118" s="9">
        <v>11260867.085999999</v>
      </c>
      <c r="E118" s="9">
        <v>19433603.748</v>
      </c>
      <c r="F118" s="9">
        <v>4176061.8070000801</v>
      </c>
      <c r="G118" s="9">
        <v>28392057.061999898</v>
      </c>
      <c r="H118" s="9">
        <v>5985238.2190000098</v>
      </c>
      <c r="I118" s="9">
        <v>13174024.780999999</v>
      </c>
      <c r="J118" s="9">
        <v>50175408</v>
      </c>
      <c r="K118" s="9">
        <v>6330807</v>
      </c>
      <c r="L118" s="9">
        <v>939908</v>
      </c>
      <c r="M118" s="9">
        <v>-33210406.002999999</v>
      </c>
      <c r="N118" s="9">
        <v>-11799451.933</v>
      </c>
      <c r="O118" s="9">
        <v>-11556809.287</v>
      </c>
      <c r="P118" s="9">
        <v>10939344.062000001</v>
      </c>
      <c r="Q118" s="9">
        <v>19549684.4209999</v>
      </c>
      <c r="R118" s="9">
        <v>43004082.5050001</v>
      </c>
      <c r="S118" s="9">
        <v>51104347.9390001</v>
      </c>
      <c r="T118" s="9">
        <v>17145735</v>
      </c>
      <c r="U118" s="9">
        <v>23916113.609999899</v>
      </c>
      <c r="V118" s="9">
        <v>3427995.0840000701</v>
      </c>
      <c r="W118" s="9">
        <v>13901934.749</v>
      </c>
      <c r="X118" s="9">
        <v>-13635577.649900001</v>
      </c>
      <c r="Y118" s="9">
        <v>-319730.542999995</v>
      </c>
      <c r="Z118" s="9">
        <v>-14926757.354</v>
      </c>
      <c r="AA118" s="9">
        <v>4829139.8377700001</v>
      </c>
      <c r="AB118" s="9">
        <v>3303635.30099998</v>
      </c>
      <c r="AC118" s="9">
        <v>11674815.52</v>
      </c>
      <c r="AD118" s="9">
        <v>-1659726.9899999399</v>
      </c>
      <c r="AE118" s="9">
        <f>+'[2]Resultados Trim. Corp 4T24'!$J$43</f>
        <v>34508657.03099972</v>
      </c>
    </row>
    <row r="119" spans="1:31" ht="15" customHeight="1" x14ac:dyDescent="0.15">
      <c r="A119" s="4" t="s">
        <v>23</v>
      </c>
      <c r="B119" s="4" t="s">
        <v>24</v>
      </c>
      <c r="C119" s="5" t="s">
        <v>55</v>
      </c>
      <c r="D119" s="6">
        <v>5725024.2259999998</v>
      </c>
      <c r="E119" s="6">
        <v>6003128.5109999999</v>
      </c>
      <c r="F119" s="6">
        <v>6098485.6739999996</v>
      </c>
      <c r="G119" s="6">
        <v>6311402.2220000001</v>
      </c>
      <c r="H119" s="6">
        <v>10723879.266000001</v>
      </c>
      <c r="I119" s="6">
        <v>10925681.733999999</v>
      </c>
      <c r="J119" s="6">
        <v>10979369</v>
      </c>
      <c r="K119" s="6">
        <v>11255911</v>
      </c>
      <c r="L119" s="6">
        <v>11099676</v>
      </c>
      <c r="M119" s="6">
        <v>10730520.124</v>
      </c>
      <c r="N119" s="6">
        <v>10457963.155999999</v>
      </c>
      <c r="O119" s="6">
        <v>10476016.878</v>
      </c>
      <c r="P119" s="6">
        <v>10558650.218</v>
      </c>
      <c r="Q119" s="6">
        <v>11010042.005999999</v>
      </c>
      <c r="R119" s="6">
        <v>11084588.913000001</v>
      </c>
      <c r="S119" s="6">
        <v>11427545.197000001</v>
      </c>
      <c r="T119" s="6">
        <v>11571758</v>
      </c>
      <c r="U119" s="6">
        <v>11762840.513</v>
      </c>
      <c r="V119" s="6">
        <v>11849649.909</v>
      </c>
      <c r="W119" s="6">
        <v>12490748.895</v>
      </c>
      <c r="X119" s="6">
        <v>12916125.069</v>
      </c>
      <c r="Y119" s="6">
        <v>13100124.707</v>
      </c>
      <c r="Z119" s="6">
        <v>13354291.422</v>
      </c>
      <c r="AA119" s="6">
        <v>13817382.808</v>
      </c>
      <c r="AB119" s="6">
        <v>14080233.569</v>
      </c>
      <c r="AC119" s="6">
        <v>14303298.505999999</v>
      </c>
      <c r="AD119" s="6">
        <v>14387291.798</v>
      </c>
      <c r="AE119" s="6">
        <f>+'[2]Resultados Trim. Corp 4T24'!$J$45</f>
        <v>15045201.234999996</v>
      </c>
    </row>
    <row r="120" spans="1:31" ht="15" customHeight="1" x14ac:dyDescent="0.15">
      <c r="A120" s="7" t="s">
        <v>23</v>
      </c>
      <c r="B120" s="7" t="s">
        <v>24</v>
      </c>
      <c r="C120" s="8" t="s">
        <v>56</v>
      </c>
      <c r="D120" s="9">
        <v>13787597.858999999</v>
      </c>
      <c r="E120" s="9">
        <v>21624484.6159999</v>
      </c>
      <c r="F120" s="9">
        <v>5867098.7640000796</v>
      </c>
      <c r="G120" s="9">
        <v>20454065.507999901</v>
      </c>
      <c r="H120" s="9">
        <v>16120103.967</v>
      </c>
      <c r="I120" s="9">
        <v>21072874.033</v>
      </c>
      <c r="J120" s="9">
        <v>8036743</v>
      </c>
      <c r="K120" s="9">
        <v>-6936476</v>
      </c>
      <c r="L120" s="9">
        <v>881291</v>
      </c>
      <c r="M120" s="9">
        <v>-28003393.989999998</v>
      </c>
      <c r="N120" s="9">
        <v>4863188.7270000204</v>
      </c>
      <c r="O120" s="9">
        <v>41206360.604999997</v>
      </c>
      <c r="P120" s="9">
        <v>22960946.322000001</v>
      </c>
      <c r="Q120" s="9">
        <v>29072855.871999901</v>
      </c>
      <c r="R120" s="9">
        <v>61797340.253000103</v>
      </c>
      <c r="S120" s="9">
        <v>66616190.7920001</v>
      </c>
      <c r="T120" s="9">
        <v>23095334</v>
      </c>
      <c r="U120" s="9">
        <v>8070600.1659999397</v>
      </c>
      <c r="V120" s="9">
        <v>-11179195.9329999</v>
      </c>
      <c r="W120" s="9">
        <v>21808623.759</v>
      </c>
      <c r="X120" s="9">
        <v>-15361593.196</v>
      </c>
      <c r="Y120" s="9">
        <v>-3390430.28299999</v>
      </c>
      <c r="Z120" s="9">
        <v>-16945823.436999999</v>
      </c>
      <c r="AA120" s="9">
        <v>-647467.89599999494</v>
      </c>
      <c r="AB120" s="9">
        <v>8907922.5019999798</v>
      </c>
      <c r="AC120" s="9">
        <v>19481528.232000001</v>
      </c>
      <c r="AD120" s="9">
        <v>3433331.1270000599</v>
      </c>
      <c r="AE120" s="9">
        <f>+'[2]Resultados Trim. Corp 4T24'!$J$47</f>
        <v>44395840.125999719</v>
      </c>
    </row>
    <row r="121" spans="1:31" ht="15" customHeight="1" x14ac:dyDescent="0.15">
      <c r="A121" s="4"/>
      <c r="B121" s="4"/>
      <c r="C121" s="5"/>
      <c r="D121" s="12" t="s">
        <v>54</v>
      </c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</row>
    <row r="122" spans="1:31" ht="15" customHeight="1" x14ac:dyDescent="0.15">
      <c r="A122" s="18"/>
      <c r="B122" s="18"/>
      <c r="C122" s="19" t="s">
        <v>239</v>
      </c>
      <c r="D122" s="20" t="s">
        <v>54</v>
      </c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</row>
    <row r="123" spans="1:31" ht="15" customHeight="1" x14ac:dyDescent="0.15">
      <c r="A123" s="7"/>
      <c r="B123" s="7"/>
      <c r="C123" s="8" t="s">
        <v>270</v>
      </c>
      <c r="D123" s="16" t="s">
        <v>54</v>
      </c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</row>
    <row r="124" spans="1:31" ht="15" customHeight="1" x14ac:dyDescent="0.15">
      <c r="A124" s="4" t="s">
        <v>23</v>
      </c>
      <c r="B124" s="4" t="s">
        <v>24</v>
      </c>
      <c r="C124" s="5" t="s">
        <v>271</v>
      </c>
      <c r="D124" s="6">
        <v>81467883.686931193</v>
      </c>
      <c r="E124" s="6">
        <v>106881660.175335</v>
      </c>
      <c r="F124" s="6">
        <v>95631751.039524093</v>
      </c>
      <c r="G124" s="6">
        <v>125602204.932669</v>
      </c>
      <c r="H124" s="6">
        <v>87571053.580577403</v>
      </c>
      <c r="I124" s="6">
        <v>109984364.419423</v>
      </c>
      <c r="J124" s="6">
        <v>102989286</v>
      </c>
      <c r="K124" s="6">
        <v>137305194</v>
      </c>
      <c r="L124" s="6">
        <v>80043993</v>
      </c>
      <c r="M124" s="6">
        <v>26334477</v>
      </c>
      <c r="N124" s="6">
        <v>101589175</v>
      </c>
      <c r="O124" s="6">
        <v>140403158</v>
      </c>
      <c r="P124" s="6">
        <v>80054641</v>
      </c>
      <c r="Q124" s="6">
        <v>101178600</v>
      </c>
      <c r="R124" s="6">
        <v>121140286</v>
      </c>
      <c r="S124" s="6">
        <v>152855024</v>
      </c>
      <c r="T124" s="6">
        <v>102701732</v>
      </c>
      <c r="U124" s="6">
        <v>128129018</v>
      </c>
      <c r="V124" s="6">
        <v>130701532</v>
      </c>
      <c r="W124" s="6">
        <v>161911772</v>
      </c>
      <c r="X124" s="6">
        <v>99520957</v>
      </c>
      <c r="Y124" s="6">
        <v>108648206</v>
      </c>
      <c r="Z124" s="6">
        <v>110417792</v>
      </c>
      <c r="AA124" s="6">
        <v>147635491</v>
      </c>
      <c r="AB124" s="6">
        <v>113178391</v>
      </c>
      <c r="AC124" s="6">
        <v>132614161</v>
      </c>
      <c r="AD124" s="6">
        <v>134213155</v>
      </c>
      <c r="AE124" s="6">
        <f>+'[2]Resultados Trim. Corp 4T24'!$M$8</f>
        <v>175742189</v>
      </c>
    </row>
    <row r="125" spans="1:31" ht="15" customHeight="1" x14ac:dyDescent="0.15">
      <c r="A125" s="4" t="s">
        <v>23</v>
      </c>
      <c r="B125" s="4" t="s">
        <v>24</v>
      </c>
      <c r="C125" s="5" t="s">
        <v>272</v>
      </c>
      <c r="D125" s="6">
        <v>-60207753.597745202</v>
      </c>
      <c r="E125" s="6">
        <v>-78151682.212335601</v>
      </c>
      <c r="F125" s="6">
        <v>-70298553.506857798</v>
      </c>
      <c r="G125" s="6">
        <v>-86044465.631531104</v>
      </c>
      <c r="H125" s="6">
        <v>-63888452.466739602</v>
      </c>
      <c r="I125" s="6">
        <v>-80219744.533260405</v>
      </c>
      <c r="J125" s="6">
        <v>-76673714</v>
      </c>
      <c r="K125" s="6">
        <v>-94678839</v>
      </c>
      <c r="L125" s="6">
        <v>-58249171</v>
      </c>
      <c r="M125" s="6">
        <v>-23476253</v>
      </c>
      <c r="N125" s="6">
        <v>-84296250</v>
      </c>
      <c r="O125" s="6">
        <v>-102268075</v>
      </c>
      <c r="P125" s="6">
        <v>-63509085</v>
      </c>
      <c r="Q125" s="6">
        <v>-77693605</v>
      </c>
      <c r="R125" s="6">
        <v>-96358732</v>
      </c>
      <c r="S125" s="6">
        <v>-109738140</v>
      </c>
      <c r="T125" s="6">
        <v>-77518238</v>
      </c>
      <c r="U125" s="6">
        <v>-94188875</v>
      </c>
      <c r="V125" s="6">
        <v>-99613028</v>
      </c>
      <c r="W125" s="6">
        <v>-120192802</v>
      </c>
      <c r="X125" s="6">
        <v>-76772784</v>
      </c>
      <c r="Y125" s="6">
        <v>-83230751</v>
      </c>
      <c r="Z125" s="6">
        <v>-88794871</v>
      </c>
      <c r="AA125" s="6">
        <v>-110835217</v>
      </c>
      <c r="AB125" s="6">
        <v>-87696077</v>
      </c>
      <c r="AC125" s="6">
        <v>-98535678</v>
      </c>
      <c r="AD125" s="6">
        <v>-101935028</v>
      </c>
      <c r="AE125" s="6">
        <f>+'[2]Resultados Trim. Corp 4T24'!$M$20</f>
        <v>-126899124</v>
      </c>
    </row>
    <row r="126" spans="1:31" ht="15" customHeight="1" x14ac:dyDescent="0.15">
      <c r="A126" s="4" t="s">
        <v>23</v>
      </c>
      <c r="B126" s="4" t="s">
        <v>24</v>
      </c>
      <c r="C126" s="5" t="s">
        <v>273</v>
      </c>
      <c r="D126" s="6">
        <v>21260130.089186002</v>
      </c>
      <c r="E126" s="6">
        <v>28729977.962999601</v>
      </c>
      <c r="F126" s="6">
        <v>25333197.532666299</v>
      </c>
      <c r="G126" s="6">
        <v>39557739.301138103</v>
      </c>
      <c r="H126" s="6">
        <v>23682601.113837801</v>
      </c>
      <c r="I126" s="6">
        <v>29764619.886162199</v>
      </c>
      <c r="J126" s="6">
        <v>26315572</v>
      </c>
      <c r="K126" s="6">
        <v>42626355</v>
      </c>
      <c r="L126" s="6">
        <v>21794822</v>
      </c>
      <c r="M126" s="6">
        <v>2858224</v>
      </c>
      <c r="N126" s="6">
        <v>17292925</v>
      </c>
      <c r="O126" s="6">
        <v>38135083</v>
      </c>
      <c r="P126" s="6">
        <v>16545556</v>
      </c>
      <c r="Q126" s="6">
        <v>23484995</v>
      </c>
      <c r="R126" s="6">
        <v>24781554</v>
      </c>
      <c r="S126" s="6">
        <v>43116884</v>
      </c>
      <c r="T126" s="6">
        <v>25183494</v>
      </c>
      <c r="U126" s="6">
        <v>33940143</v>
      </c>
      <c r="V126" s="6">
        <v>31088504</v>
      </c>
      <c r="W126" s="6">
        <v>41718970</v>
      </c>
      <c r="X126" s="6">
        <v>22748173</v>
      </c>
      <c r="Y126" s="6">
        <v>25417455</v>
      </c>
      <c r="Z126" s="6">
        <v>21622921</v>
      </c>
      <c r="AA126" s="6">
        <v>36800274</v>
      </c>
      <c r="AB126" s="6">
        <v>25482314</v>
      </c>
      <c r="AC126" s="6">
        <v>34078483</v>
      </c>
      <c r="AD126" s="6">
        <v>32278127</v>
      </c>
      <c r="AE126" s="6">
        <f>+'[2]Resultados Trim. Corp 4T24'!$M$25</f>
        <v>48843065</v>
      </c>
    </row>
    <row r="127" spans="1:31" ht="15" customHeight="1" x14ac:dyDescent="0.15">
      <c r="A127" s="4" t="s">
        <v>23</v>
      </c>
      <c r="B127" s="4" t="s">
        <v>24</v>
      </c>
      <c r="C127" s="5" t="s">
        <v>40</v>
      </c>
      <c r="D127" s="6">
        <v>-24689004.602534499</v>
      </c>
      <c r="E127" s="6">
        <v>-26451836.593649399</v>
      </c>
      <c r="F127" s="6">
        <v>-26097932.976366598</v>
      </c>
      <c r="G127" s="6">
        <v>-31497026.1430672</v>
      </c>
      <c r="H127" s="6">
        <v>-24659196.809847999</v>
      </c>
      <c r="I127" s="6">
        <v>-25836757.190152001</v>
      </c>
      <c r="J127" s="6">
        <v>-25699019</v>
      </c>
      <c r="K127" s="6">
        <v>-35462342</v>
      </c>
      <c r="L127" s="6">
        <v>-24290630</v>
      </c>
      <c r="M127" s="6">
        <v>-17338285</v>
      </c>
      <c r="N127" s="6">
        <v>-25565820</v>
      </c>
      <c r="O127" s="6">
        <v>-38651467</v>
      </c>
      <c r="P127" s="6">
        <v>-21580457</v>
      </c>
      <c r="Q127" s="6">
        <v>-22353039</v>
      </c>
      <c r="R127" s="6">
        <v>-24236772</v>
      </c>
      <c r="S127" s="6">
        <v>-31517356</v>
      </c>
      <c r="T127" s="6">
        <v>-25266967</v>
      </c>
      <c r="U127" s="6">
        <v>-29141955</v>
      </c>
      <c r="V127" s="6">
        <v>-31331488</v>
      </c>
      <c r="W127" s="6">
        <v>-34437672</v>
      </c>
      <c r="X127" s="6">
        <v>-27234392</v>
      </c>
      <c r="Y127" s="6">
        <v>-29084293</v>
      </c>
      <c r="Z127" s="6">
        <v>-28042484</v>
      </c>
      <c r="AA127" s="6">
        <v>-34238985</v>
      </c>
      <c r="AB127" s="6">
        <v>-28523530</v>
      </c>
      <c r="AC127" s="6">
        <v>-30652896</v>
      </c>
      <c r="AD127" s="6">
        <v>-27810740</v>
      </c>
      <c r="AE127" s="6">
        <f>+'[2]Resultados Trim. Corp 4T24'!$M$27</f>
        <v>-36259155</v>
      </c>
    </row>
    <row r="128" spans="1:31" ht="15" customHeight="1" x14ac:dyDescent="0.15">
      <c r="A128" s="7" t="s">
        <v>23</v>
      </c>
      <c r="B128" s="7" t="s">
        <v>24</v>
      </c>
      <c r="C128" s="8" t="s">
        <v>41</v>
      </c>
      <c r="D128" s="9">
        <v>-3428874.51334849</v>
      </c>
      <c r="E128" s="9">
        <v>2278141.3693502299</v>
      </c>
      <c r="F128" s="9">
        <v>-764735.44370032102</v>
      </c>
      <c r="G128" s="9">
        <v>8060713.1580708697</v>
      </c>
      <c r="H128" s="9">
        <v>-976595.69601020601</v>
      </c>
      <c r="I128" s="9">
        <v>3927862.6960102101</v>
      </c>
      <c r="J128" s="9">
        <v>616553</v>
      </c>
      <c r="K128" s="9">
        <v>7164013</v>
      </c>
      <c r="L128" s="9">
        <v>-2495808</v>
      </c>
      <c r="M128" s="9">
        <v>-14480061</v>
      </c>
      <c r="N128" s="9">
        <v>-8272895</v>
      </c>
      <c r="O128" s="9">
        <v>-516384</v>
      </c>
      <c r="P128" s="9">
        <v>-5034901</v>
      </c>
      <c r="Q128" s="9">
        <v>1131956</v>
      </c>
      <c r="R128" s="9">
        <v>544782</v>
      </c>
      <c r="S128" s="9">
        <v>11599528</v>
      </c>
      <c r="T128" s="9">
        <v>-83473</v>
      </c>
      <c r="U128" s="9">
        <v>4798188</v>
      </c>
      <c r="V128" s="9">
        <v>-242984</v>
      </c>
      <c r="W128" s="9">
        <v>7281298</v>
      </c>
      <c r="X128" s="9">
        <v>-4486219</v>
      </c>
      <c r="Y128" s="9">
        <v>-3666838</v>
      </c>
      <c r="Z128" s="9">
        <v>-6419563</v>
      </c>
      <c r="AA128" s="9">
        <v>2561289</v>
      </c>
      <c r="AB128" s="9">
        <v>-3041216</v>
      </c>
      <c r="AC128" s="9">
        <v>3425587</v>
      </c>
      <c r="AD128" s="9">
        <v>4467387</v>
      </c>
      <c r="AE128" s="9">
        <f>+'[2]Resultados Trim. Corp 4T24'!$M$29</f>
        <v>12583910</v>
      </c>
    </row>
    <row r="129" spans="1:31" ht="15" customHeight="1" x14ac:dyDescent="0.15">
      <c r="A129" s="4" t="s">
        <v>23</v>
      </c>
      <c r="B129" s="4" t="s">
        <v>24</v>
      </c>
      <c r="C129" s="5" t="s">
        <v>42</v>
      </c>
      <c r="D129" s="6">
        <v>-262033.0614036</v>
      </c>
      <c r="E129" s="6">
        <v>-29046.728659199998</v>
      </c>
      <c r="F129" s="6">
        <v>-275229.6997085</v>
      </c>
      <c r="G129" s="6">
        <v>-209255.9194178</v>
      </c>
      <c r="H129" s="6">
        <v>-150624.09647610001</v>
      </c>
      <c r="I129" s="6">
        <v>-244711.90352389999</v>
      </c>
      <c r="J129" s="6">
        <v>-1367397</v>
      </c>
      <c r="K129" s="6">
        <v>609804</v>
      </c>
      <c r="L129" s="6">
        <v>-133963</v>
      </c>
      <c r="M129" s="6">
        <v>88071</v>
      </c>
      <c r="N129" s="6">
        <v>-266338</v>
      </c>
      <c r="O129" s="6">
        <v>-183708</v>
      </c>
      <c r="P129" s="6">
        <v>-218128</v>
      </c>
      <c r="Q129" s="6">
        <v>-90647</v>
      </c>
      <c r="R129" s="6">
        <v>-45831</v>
      </c>
      <c r="S129" s="6">
        <v>-42109</v>
      </c>
      <c r="T129" s="6">
        <v>-410293</v>
      </c>
      <c r="U129" s="6">
        <v>-111514</v>
      </c>
      <c r="V129" s="6">
        <v>-115172</v>
      </c>
      <c r="W129" s="6">
        <v>-224473</v>
      </c>
      <c r="X129" s="6">
        <v>-175983</v>
      </c>
      <c r="Y129" s="6">
        <v>-188032</v>
      </c>
      <c r="Z129" s="6">
        <v>-127737</v>
      </c>
      <c r="AA129" s="6">
        <v>-252350</v>
      </c>
      <c r="AB129" s="6">
        <v>-146938</v>
      </c>
      <c r="AC129" s="6">
        <v>1262645</v>
      </c>
      <c r="AD129" s="6">
        <v>-451009</v>
      </c>
      <c r="AE129" s="6">
        <f>+'[2]Resultados Trim. Corp 4T24'!M31</f>
        <v>-291898</v>
      </c>
    </row>
    <row r="130" spans="1:31" ht="15" customHeight="1" x14ac:dyDescent="0.15">
      <c r="A130" s="4" t="s">
        <v>23</v>
      </c>
      <c r="B130" s="4" t="s">
        <v>24</v>
      </c>
      <c r="C130" s="5" t="s">
        <v>43</v>
      </c>
      <c r="D130" s="6">
        <v>117008.8371529</v>
      </c>
      <c r="E130" s="6">
        <v>113770.9827432</v>
      </c>
      <c r="F130" s="6">
        <v>91316.378670999999</v>
      </c>
      <c r="G130" s="6">
        <v>149942.48163240001</v>
      </c>
      <c r="H130" s="6">
        <v>105758.8569971</v>
      </c>
      <c r="I130" s="6">
        <v>116199.1430029</v>
      </c>
      <c r="J130" s="6">
        <v>86775</v>
      </c>
      <c r="K130" s="6">
        <v>188321</v>
      </c>
      <c r="L130" s="6">
        <v>127009</v>
      </c>
      <c r="M130" s="6">
        <v>6330</v>
      </c>
      <c r="N130" s="6">
        <v>39711</v>
      </c>
      <c r="O130" s="6">
        <v>44174</v>
      </c>
      <c r="P130" s="6">
        <v>39542</v>
      </c>
      <c r="Q130" s="6">
        <v>32708</v>
      </c>
      <c r="R130" s="6">
        <v>99373</v>
      </c>
      <c r="S130" s="6">
        <v>80869</v>
      </c>
      <c r="T130" s="6">
        <v>174088</v>
      </c>
      <c r="U130" s="6">
        <v>164573</v>
      </c>
      <c r="V130" s="6">
        <v>397085</v>
      </c>
      <c r="W130" s="6">
        <v>403252</v>
      </c>
      <c r="X130" s="6">
        <v>728466</v>
      </c>
      <c r="Y130" s="6">
        <v>857943</v>
      </c>
      <c r="Z130" s="6">
        <v>1072031</v>
      </c>
      <c r="AA130" s="6">
        <v>977773</v>
      </c>
      <c r="AB130" s="6">
        <v>702442</v>
      </c>
      <c r="AC130" s="6">
        <v>757703</v>
      </c>
      <c r="AD130" s="6">
        <v>950304</v>
      </c>
      <c r="AE130" s="6">
        <f>+'[2]Resultados Trim. Corp 4T24'!M32</f>
        <v>652692</v>
      </c>
    </row>
    <row r="131" spans="1:31" ht="15" customHeight="1" x14ac:dyDescent="0.15">
      <c r="A131" s="4" t="s">
        <v>23</v>
      </c>
      <c r="B131" s="4" t="s">
        <v>24</v>
      </c>
      <c r="C131" s="5" t="s">
        <v>44</v>
      </c>
      <c r="D131" s="6">
        <v>-762361.08719420002</v>
      </c>
      <c r="E131" s="6">
        <v>-787648.55668759998</v>
      </c>
      <c r="F131" s="6">
        <v>-826817.88886229997</v>
      </c>
      <c r="G131" s="6">
        <v>-949971.95994860004</v>
      </c>
      <c r="H131" s="6">
        <v>-2176371.1356933</v>
      </c>
      <c r="I131" s="6">
        <v>-2339790.8643067</v>
      </c>
      <c r="J131" s="6">
        <v>-2348567</v>
      </c>
      <c r="K131" s="6">
        <v>-2575770</v>
      </c>
      <c r="L131" s="6">
        <v>-2693027</v>
      </c>
      <c r="M131" s="6">
        <v>-3284355</v>
      </c>
      <c r="N131" s="6">
        <v>-3111825</v>
      </c>
      <c r="O131" s="6">
        <v>-2925068</v>
      </c>
      <c r="P131" s="6">
        <v>-3137491</v>
      </c>
      <c r="Q131" s="6">
        <v>-3541913</v>
      </c>
      <c r="R131" s="6">
        <v>-3077790</v>
      </c>
      <c r="S131" s="6">
        <v>-2317821</v>
      </c>
      <c r="T131" s="6">
        <v>-2171600</v>
      </c>
      <c r="U131" s="6">
        <v>-2332192</v>
      </c>
      <c r="V131" s="6">
        <v>-2506345</v>
      </c>
      <c r="W131" s="6">
        <v>-2612257</v>
      </c>
      <c r="X131" s="6">
        <v>-2241953</v>
      </c>
      <c r="Y131" s="6">
        <v>-2463635</v>
      </c>
      <c r="Z131" s="6">
        <v>-2801270</v>
      </c>
      <c r="AA131" s="6">
        <v>-3420364</v>
      </c>
      <c r="AB131" s="6">
        <v>-2945332</v>
      </c>
      <c r="AC131" s="6">
        <v>-3047275</v>
      </c>
      <c r="AD131" s="6">
        <v>-2843504</v>
      </c>
      <c r="AE131" s="6">
        <f>+'[2]Resultados Trim. Corp 4T24'!M33</f>
        <v>-2954241</v>
      </c>
    </row>
    <row r="132" spans="1:31" ht="15" customHeight="1" x14ac:dyDescent="0.15">
      <c r="A132" s="4" t="s">
        <v>23</v>
      </c>
      <c r="B132" s="4" t="s">
        <v>24</v>
      </c>
      <c r="C132" s="5" t="s">
        <v>46</v>
      </c>
      <c r="D132" s="6">
        <v>-161038.0503993</v>
      </c>
      <c r="E132" s="6">
        <v>-137873.93201300001</v>
      </c>
      <c r="F132" s="6">
        <v>-184638.03541000001</v>
      </c>
      <c r="G132" s="6">
        <v>-227389.419861</v>
      </c>
      <c r="H132" s="6">
        <v>768892.76908789994</v>
      </c>
      <c r="I132" s="6">
        <v>376686.2309121</v>
      </c>
      <c r="J132" s="6">
        <v>-1513641</v>
      </c>
      <c r="K132" s="6">
        <v>955646</v>
      </c>
      <c r="L132" s="6">
        <v>-2203159</v>
      </c>
      <c r="M132" s="6">
        <v>-1788920</v>
      </c>
      <c r="N132" s="6">
        <v>-977108</v>
      </c>
      <c r="O132" s="6">
        <v>-463168</v>
      </c>
      <c r="P132" s="6">
        <v>-1891419</v>
      </c>
      <c r="Q132" s="6">
        <v>-2027474</v>
      </c>
      <c r="R132" s="6">
        <v>-2994335</v>
      </c>
      <c r="S132" s="6">
        <v>1612938</v>
      </c>
      <c r="T132" s="6">
        <v>3525921</v>
      </c>
      <c r="U132" s="6">
        <v>-1769131</v>
      </c>
      <c r="V132" s="6">
        <v>-2371414</v>
      </c>
      <c r="W132" s="6">
        <v>1960529</v>
      </c>
      <c r="X132" s="6">
        <v>659199</v>
      </c>
      <c r="Y132" s="6">
        <v>1851756</v>
      </c>
      <c r="Z132" s="6">
        <v>-2828789</v>
      </c>
      <c r="AA132" s="6">
        <v>1362639</v>
      </c>
      <c r="AB132" s="6">
        <v>260648</v>
      </c>
      <c r="AC132" s="6">
        <v>-2292948</v>
      </c>
      <c r="AD132" s="6">
        <v>1716827</v>
      </c>
      <c r="AE132" s="6">
        <f>+'[2]Resultados Trim. Corp 4T24'!$M$35</f>
        <v>-770504</v>
      </c>
    </row>
    <row r="133" spans="1:31" ht="15" customHeight="1" x14ac:dyDescent="0.15">
      <c r="A133" s="4" t="s">
        <v>23</v>
      </c>
      <c r="B133" s="4" t="s">
        <v>24</v>
      </c>
      <c r="C133" s="5" t="s">
        <v>48</v>
      </c>
      <c r="D133" s="6">
        <v>-1068423.3618441999</v>
      </c>
      <c r="E133" s="6">
        <v>-840798.23461659998</v>
      </c>
      <c r="F133" s="6">
        <v>-1195369.2453097999</v>
      </c>
      <c r="G133" s="6">
        <v>-1236674.8175949999</v>
      </c>
      <c r="H133" s="6">
        <v>-1452343.6060844001</v>
      </c>
      <c r="I133" s="6">
        <v>-2091617.3939155999</v>
      </c>
      <c r="J133" s="6">
        <v>-5142830</v>
      </c>
      <c r="K133" s="6">
        <v>-821999</v>
      </c>
      <c r="L133" s="6">
        <v>-4903140</v>
      </c>
      <c r="M133" s="6">
        <v>-4978874</v>
      </c>
      <c r="N133" s="6">
        <v>-4315560</v>
      </c>
      <c r="O133" s="6">
        <v>-3527770</v>
      </c>
      <c r="P133" s="6">
        <v>-5207496</v>
      </c>
      <c r="Q133" s="6">
        <v>-5627326</v>
      </c>
      <c r="R133" s="6">
        <v>-6018583</v>
      </c>
      <c r="S133" s="6">
        <v>-666123</v>
      </c>
      <c r="T133" s="6">
        <v>1118116</v>
      </c>
      <c r="U133" s="6">
        <v>-4048264</v>
      </c>
      <c r="V133" s="6">
        <v>-4595846</v>
      </c>
      <c r="W133" s="6">
        <v>-472949</v>
      </c>
      <c r="X133" s="6">
        <v>-1030271</v>
      </c>
      <c r="Y133" s="6">
        <v>58032</v>
      </c>
      <c r="Z133" s="6">
        <v>-4685765</v>
      </c>
      <c r="AA133" s="6">
        <v>-1332302</v>
      </c>
      <c r="AB133" s="6">
        <v>-2129180</v>
      </c>
      <c r="AC133" s="6">
        <v>-3319875</v>
      </c>
      <c r="AD133" s="6">
        <v>-627382</v>
      </c>
      <c r="AE133" s="6">
        <f>+'[2]Resultados Trim. Corp 4T24'!$M$38</f>
        <v>-3363951</v>
      </c>
    </row>
    <row r="134" spans="1:31" ht="15" customHeight="1" x14ac:dyDescent="0.15">
      <c r="A134" s="4" t="s">
        <v>23</v>
      </c>
      <c r="B134" s="4" t="s">
        <v>24</v>
      </c>
      <c r="C134" s="5" t="s">
        <v>49</v>
      </c>
      <c r="D134" s="6">
        <v>-4497297.8751926897</v>
      </c>
      <c r="E134" s="6">
        <v>1437343.1347336301</v>
      </c>
      <c r="F134" s="6">
        <v>-1960104.68901012</v>
      </c>
      <c r="G134" s="6">
        <v>6824038.3404758703</v>
      </c>
      <c r="H134" s="6">
        <v>-2428939.3020946099</v>
      </c>
      <c r="I134" s="6">
        <v>1836245.3020946099</v>
      </c>
      <c r="J134" s="6">
        <v>-4526277</v>
      </c>
      <c r="K134" s="6">
        <v>6342014</v>
      </c>
      <c r="L134" s="6">
        <v>-7398948</v>
      </c>
      <c r="M134" s="6">
        <v>-19458935</v>
      </c>
      <c r="N134" s="6">
        <v>-12588455</v>
      </c>
      <c r="O134" s="6">
        <v>-4044154</v>
      </c>
      <c r="P134" s="6">
        <v>-10242397</v>
      </c>
      <c r="Q134" s="6">
        <v>-4495370</v>
      </c>
      <c r="R134" s="6">
        <v>-5473801</v>
      </c>
      <c r="S134" s="6">
        <v>10933405</v>
      </c>
      <c r="T134" s="6">
        <v>1034643</v>
      </c>
      <c r="U134" s="6">
        <v>749924</v>
      </c>
      <c r="V134" s="6">
        <v>-4838830</v>
      </c>
      <c r="W134" s="6">
        <v>6808349</v>
      </c>
      <c r="X134" s="6">
        <v>-5516490</v>
      </c>
      <c r="Y134" s="6">
        <v>-3608806</v>
      </c>
      <c r="Z134" s="6">
        <v>-11105328</v>
      </c>
      <c r="AA134" s="6">
        <v>1228987</v>
      </c>
      <c r="AB134" s="6">
        <v>-5170396</v>
      </c>
      <c r="AC134" s="6">
        <v>105712</v>
      </c>
      <c r="AD134" s="6">
        <v>3840005</v>
      </c>
      <c r="AE134" s="6">
        <f>+'[2]Resultados Trim. Corp 4T24'!$M$39</f>
        <v>9219959</v>
      </c>
    </row>
    <row r="135" spans="1:31" ht="15" customHeight="1" x14ac:dyDescent="0.15">
      <c r="A135" s="4" t="s">
        <v>23</v>
      </c>
      <c r="B135" s="4" t="s">
        <v>24</v>
      </c>
      <c r="C135" s="5" t="s">
        <v>50</v>
      </c>
      <c r="D135" s="6">
        <v>1104964.4913618001</v>
      </c>
      <c r="E135" s="6">
        <v>-1179208.2511460001</v>
      </c>
      <c r="F135" s="6">
        <v>-108254.9407243</v>
      </c>
      <c r="G135" s="6">
        <v>-2595264.7243209998</v>
      </c>
      <c r="H135" s="6">
        <v>542729.88570119999</v>
      </c>
      <c r="I135" s="6">
        <v>-616518.88570119999</v>
      </c>
      <c r="J135" s="6">
        <v>1052082</v>
      </c>
      <c r="K135" s="6">
        <v>-2359949</v>
      </c>
      <c r="L135" s="6">
        <v>1838623</v>
      </c>
      <c r="M135" s="6">
        <v>5401794</v>
      </c>
      <c r="N135" s="6">
        <v>3578596</v>
      </c>
      <c r="O135" s="6">
        <v>-812120</v>
      </c>
      <c r="P135" s="6">
        <v>2353741</v>
      </c>
      <c r="Q135" s="6">
        <v>559651</v>
      </c>
      <c r="R135" s="6">
        <v>751331</v>
      </c>
      <c r="S135" s="6">
        <v>-2213746</v>
      </c>
      <c r="T135" s="6">
        <v>-670763</v>
      </c>
      <c r="U135" s="6">
        <v>-550704</v>
      </c>
      <c r="V135" s="6">
        <v>1030101</v>
      </c>
      <c r="W135" s="6">
        <v>-2414311</v>
      </c>
      <c r="X135" s="6">
        <v>2272064</v>
      </c>
      <c r="Y135" s="6">
        <v>700871</v>
      </c>
      <c r="Z135" s="6">
        <v>3036146</v>
      </c>
      <c r="AA135" s="6">
        <v>-600153</v>
      </c>
      <c r="AB135" s="6">
        <v>1056461</v>
      </c>
      <c r="AC135" s="6">
        <v>-367475</v>
      </c>
      <c r="AD135" s="6">
        <v>-1426900</v>
      </c>
      <c r="AE135" s="6">
        <f>+'[2]Resultados Trim. Corp 4T24'!$M$40</f>
        <v>-3490541</v>
      </c>
    </row>
    <row r="136" spans="1:31" ht="15" customHeight="1" x14ac:dyDescent="0.15">
      <c r="A136" s="7" t="s">
        <v>23</v>
      </c>
      <c r="B136" s="7" t="s">
        <v>24</v>
      </c>
      <c r="C136" s="8" t="s">
        <v>53</v>
      </c>
      <c r="D136" s="9">
        <v>-3392333.3838308901</v>
      </c>
      <c r="E136" s="9">
        <v>258134.88358763201</v>
      </c>
      <c r="F136" s="9">
        <v>-2068359.62973442</v>
      </c>
      <c r="G136" s="9">
        <v>4228773.61615487</v>
      </c>
      <c r="H136" s="9">
        <v>-1886209.4163934099</v>
      </c>
      <c r="I136" s="9">
        <v>1219726.4163934099</v>
      </c>
      <c r="J136" s="9">
        <v>-3474195</v>
      </c>
      <c r="K136" s="9">
        <v>3982065</v>
      </c>
      <c r="L136" s="9">
        <v>-5560325</v>
      </c>
      <c r="M136" s="9">
        <v>-14057141</v>
      </c>
      <c r="N136" s="9">
        <v>-9009859</v>
      </c>
      <c r="O136" s="9">
        <v>-4856274</v>
      </c>
      <c r="P136" s="9">
        <v>-7888656</v>
      </c>
      <c r="Q136" s="9">
        <v>-3935719</v>
      </c>
      <c r="R136" s="9">
        <v>-4722470</v>
      </c>
      <c r="S136" s="9">
        <v>8719659</v>
      </c>
      <c r="T136" s="9">
        <v>363880</v>
      </c>
      <c r="U136" s="9">
        <v>199220</v>
      </c>
      <c r="V136" s="9">
        <v>-3808729</v>
      </c>
      <c r="W136" s="9">
        <v>4394038</v>
      </c>
      <c r="X136" s="9">
        <v>-3244426</v>
      </c>
      <c r="Y136" s="9">
        <v>-2907935</v>
      </c>
      <c r="Z136" s="9">
        <v>-8069182</v>
      </c>
      <c r="AA136" s="9">
        <v>628834</v>
      </c>
      <c r="AB136" s="9">
        <v>-4113935</v>
      </c>
      <c r="AC136" s="9">
        <v>-261763</v>
      </c>
      <c r="AD136" s="9">
        <v>2413105</v>
      </c>
      <c r="AE136" s="9">
        <f>+'[2]Resultados Trim. Corp 4T24'!$M$41</f>
        <v>5729418</v>
      </c>
    </row>
    <row r="137" spans="1:31" ht="15" customHeight="1" x14ac:dyDescent="0.15">
      <c r="A137" s="4" t="s">
        <v>23</v>
      </c>
      <c r="B137" s="4" t="s">
        <v>24</v>
      </c>
      <c r="C137" s="5" t="s">
        <v>55</v>
      </c>
      <c r="D137" s="6">
        <v>2870018.8902750001</v>
      </c>
      <c r="E137" s="6">
        <v>2891878.2093051998</v>
      </c>
      <c r="F137" s="6">
        <v>3136139.3555780998</v>
      </c>
      <c r="G137" s="6">
        <v>3146729.1116002002</v>
      </c>
      <c r="H137" s="6">
        <v>3978845.0439807</v>
      </c>
      <c r="I137" s="6">
        <v>4090612.9560193</v>
      </c>
      <c r="J137" s="6">
        <v>4109112</v>
      </c>
      <c r="K137" s="6">
        <v>4344946</v>
      </c>
      <c r="L137" s="6">
        <v>4619577</v>
      </c>
      <c r="M137" s="6">
        <v>4650437</v>
      </c>
      <c r="N137" s="6">
        <v>4217983</v>
      </c>
      <c r="O137" s="6">
        <v>4161453</v>
      </c>
      <c r="P137" s="6">
        <v>3902824</v>
      </c>
      <c r="Q137" s="6">
        <v>3782935</v>
      </c>
      <c r="R137" s="6">
        <v>3816114</v>
      </c>
      <c r="S137" s="6">
        <v>4203166</v>
      </c>
      <c r="T137" s="6">
        <v>4093393</v>
      </c>
      <c r="U137" s="6">
        <v>4275016</v>
      </c>
      <c r="V137" s="6">
        <v>4526160</v>
      </c>
      <c r="W137" s="6">
        <v>4338508</v>
      </c>
      <c r="X137" s="6">
        <v>3867104</v>
      </c>
      <c r="Y137" s="6">
        <v>3922210</v>
      </c>
      <c r="Z137" s="6">
        <v>4089505</v>
      </c>
      <c r="AA137" s="6">
        <v>4596175</v>
      </c>
      <c r="AB137" s="6">
        <v>4529859</v>
      </c>
      <c r="AC137" s="6">
        <v>4645476</v>
      </c>
      <c r="AD137" s="6">
        <v>4309682</v>
      </c>
      <c r="AE137" s="6">
        <f>+'[2]Resultados Trim. Corp 4T24'!$M$45</f>
        <v>4143028</v>
      </c>
    </row>
    <row r="138" spans="1:31" ht="15" customHeight="1" x14ac:dyDescent="0.15">
      <c r="A138" s="7" t="s">
        <v>23</v>
      </c>
      <c r="B138" s="7" t="s">
        <v>24</v>
      </c>
      <c r="C138" s="8" t="s">
        <v>56</v>
      </c>
      <c r="D138" s="9">
        <v>-558855.62307348801</v>
      </c>
      <c r="E138" s="9">
        <v>5170019.5786554199</v>
      </c>
      <c r="F138" s="9">
        <v>2371403.9118777802</v>
      </c>
      <c r="G138" s="9">
        <v>11207442.269671099</v>
      </c>
      <c r="H138" s="9">
        <v>3002249.3479704899</v>
      </c>
      <c r="I138" s="9">
        <v>8018475.6520295097</v>
      </c>
      <c r="J138" s="9">
        <v>4725665</v>
      </c>
      <c r="K138" s="9">
        <v>11508959</v>
      </c>
      <c r="L138" s="9">
        <v>2123769</v>
      </c>
      <c r="M138" s="9">
        <v>-9829624</v>
      </c>
      <c r="N138" s="9">
        <v>-4054912</v>
      </c>
      <c r="O138" s="9">
        <v>3645069</v>
      </c>
      <c r="P138" s="9">
        <v>-1132077</v>
      </c>
      <c r="Q138" s="9">
        <v>4914891</v>
      </c>
      <c r="R138" s="9">
        <v>4360896</v>
      </c>
      <c r="S138" s="9">
        <v>15802694</v>
      </c>
      <c r="T138" s="9">
        <v>4009920</v>
      </c>
      <c r="U138" s="9">
        <v>9073204</v>
      </c>
      <c r="V138" s="9">
        <v>4283176</v>
      </c>
      <c r="W138" s="9">
        <v>11619806</v>
      </c>
      <c r="X138" s="9">
        <v>-619115</v>
      </c>
      <c r="Y138" s="9">
        <v>255372</v>
      </c>
      <c r="Z138" s="9">
        <v>-2330058</v>
      </c>
      <c r="AA138" s="9">
        <v>7157464</v>
      </c>
      <c r="AB138" s="9">
        <v>1488643</v>
      </c>
      <c r="AC138" s="9">
        <v>8071063</v>
      </c>
      <c r="AD138" s="9">
        <v>8777069</v>
      </c>
      <c r="AE138" s="9">
        <f>+'[2]Resultados Trim. Corp 4T24'!$M$47</f>
        <v>16726938</v>
      </c>
    </row>
    <row r="139" spans="1:31" ht="15" customHeight="1" x14ac:dyDescent="0.15">
      <c r="A139" s="4"/>
      <c r="B139" s="4"/>
      <c r="C139" s="5"/>
      <c r="D139" s="12" t="s">
        <v>54</v>
      </c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</row>
    <row r="140" spans="1:31" ht="15" customHeight="1" x14ac:dyDescent="0.15">
      <c r="A140" s="7"/>
      <c r="B140" s="7"/>
      <c r="C140" s="8" t="s">
        <v>274</v>
      </c>
      <c r="D140" s="16" t="s">
        <v>54</v>
      </c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</row>
    <row r="141" spans="1:31" ht="15" customHeight="1" x14ac:dyDescent="0.15">
      <c r="A141" s="4" t="s">
        <v>23</v>
      </c>
      <c r="B141" s="4" t="s">
        <v>24</v>
      </c>
      <c r="C141" s="5" t="s">
        <v>271</v>
      </c>
      <c r="D141" s="6">
        <v>33236302.6625119</v>
      </c>
      <c r="E141" s="6">
        <v>33551360.614213198</v>
      </c>
      <c r="F141" s="6">
        <v>36204670.3139176</v>
      </c>
      <c r="G141" s="6">
        <v>38094311.0046615</v>
      </c>
      <c r="H141" s="6">
        <v>38556559.063967697</v>
      </c>
      <c r="I141" s="6">
        <v>39818422.936032303</v>
      </c>
      <c r="J141" s="6">
        <v>40104522</v>
      </c>
      <c r="K141" s="6">
        <v>42447058</v>
      </c>
      <c r="L141" s="6">
        <v>45346054</v>
      </c>
      <c r="M141" s="6">
        <v>37919527</v>
      </c>
      <c r="N141" s="6">
        <v>30782137</v>
      </c>
      <c r="O141" s="6">
        <v>23906326</v>
      </c>
      <c r="P141" s="6">
        <v>21044092</v>
      </c>
      <c r="Q141" s="6">
        <v>18290140</v>
      </c>
      <c r="R141" s="6">
        <v>19723073</v>
      </c>
      <c r="S141" s="6">
        <v>23617852</v>
      </c>
      <c r="T141" s="6">
        <v>26628693</v>
      </c>
      <c r="U141" s="6">
        <v>30518113</v>
      </c>
      <c r="V141" s="6">
        <v>34595692</v>
      </c>
      <c r="W141" s="6">
        <v>36870552</v>
      </c>
      <c r="X141" s="6">
        <v>33616040</v>
      </c>
      <c r="Y141" s="6">
        <v>35511362</v>
      </c>
      <c r="Z141" s="6">
        <v>39050275</v>
      </c>
      <c r="AA141" s="6">
        <v>39481001</v>
      </c>
      <c r="AB141" s="6">
        <v>39797164</v>
      </c>
      <c r="AC141" s="6">
        <v>36150881</v>
      </c>
      <c r="AD141" s="6">
        <v>35781550</v>
      </c>
      <c r="AE141" s="6">
        <f>+'[2]Resultados Trim. Corp 4T24'!$O$12</f>
        <v>38059041</v>
      </c>
    </row>
    <row r="142" spans="1:31" ht="15" customHeight="1" x14ac:dyDescent="0.15">
      <c r="A142" s="4" t="s">
        <v>23</v>
      </c>
      <c r="B142" s="4" t="s">
        <v>24</v>
      </c>
      <c r="C142" s="5" t="s">
        <v>275</v>
      </c>
      <c r="D142" s="6">
        <v>-13612327.3568825</v>
      </c>
      <c r="E142" s="6">
        <v>-13393584.778176</v>
      </c>
      <c r="F142" s="6">
        <v>-11609555.948500499</v>
      </c>
      <c r="G142" s="6">
        <v>-12330618.925393101</v>
      </c>
      <c r="H142" s="6">
        <v>-15489167.4880768</v>
      </c>
      <c r="I142" s="6">
        <v>-16946979.511923201</v>
      </c>
      <c r="J142" s="6">
        <v>-15840072</v>
      </c>
      <c r="K142" s="6">
        <v>-17148408</v>
      </c>
      <c r="L142" s="6">
        <v>-21691886</v>
      </c>
      <c r="M142" s="6">
        <v>-24924995</v>
      </c>
      <c r="N142" s="6">
        <v>-19707223</v>
      </c>
      <c r="O142" s="6">
        <v>-35826292</v>
      </c>
      <c r="P142" s="6">
        <v>-12325896</v>
      </c>
      <c r="Q142" s="6">
        <v>-7117484</v>
      </c>
      <c r="R142" s="6">
        <v>-5479731</v>
      </c>
      <c r="S142" s="6">
        <v>-6343487</v>
      </c>
      <c r="T142" s="6">
        <v>-10550798</v>
      </c>
      <c r="U142" s="6">
        <v>-16448384</v>
      </c>
      <c r="V142" s="6">
        <v>-18113019</v>
      </c>
      <c r="W142" s="6">
        <v>-19470930</v>
      </c>
      <c r="X142" s="6">
        <v>-20614067</v>
      </c>
      <c r="Y142" s="6">
        <v>-25964780</v>
      </c>
      <c r="Z142" s="6">
        <v>-28516814</v>
      </c>
      <c r="AA142" s="6">
        <v>-30941017</v>
      </c>
      <c r="AB142" s="6">
        <v>-30198330</v>
      </c>
      <c r="AC142" s="6">
        <v>-25171037</v>
      </c>
      <c r="AD142" s="6">
        <v>-16368746</v>
      </c>
      <c r="AE142" s="6">
        <f>+'[2]Resultados Trim. Corp 4T24'!$O$15</f>
        <v>-15554196</v>
      </c>
    </row>
    <row r="143" spans="1:31" ht="15" customHeight="1" x14ac:dyDescent="0.15">
      <c r="A143" s="4" t="s">
        <v>23</v>
      </c>
      <c r="B143" s="4" t="s">
        <v>24</v>
      </c>
      <c r="C143" s="10" t="s">
        <v>31</v>
      </c>
      <c r="D143" s="6">
        <v>-4276210.5011363002</v>
      </c>
      <c r="E143" s="6">
        <v>-4152354.3870722</v>
      </c>
      <c r="F143" s="6">
        <v>-4274526.7153885998</v>
      </c>
      <c r="G143" s="6">
        <v>-4371677.8364356998</v>
      </c>
      <c r="H143" s="6">
        <v>-4561394.5611840999</v>
      </c>
      <c r="I143" s="6">
        <v>-4872634.4388159001</v>
      </c>
      <c r="J143" s="6">
        <v>-4944435</v>
      </c>
      <c r="K143" s="6">
        <v>-5053152</v>
      </c>
      <c r="L143" s="6">
        <v>-5232206</v>
      </c>
      <c r="M143" s="6">
        <v>-4737162</v>
      </c>
      <c r="N143" s="6">
        <v>-3895263</v>
      </c>
      <c r="O143" s="6">
        <v>-3451043</v>
      </c>
      <c r="P143" s="6">
        <v>-2775984</v>
      </c>
      <c r="Q143" s="6">
        <v>-2202817</v>
      </c>
      <c r="R143" s="6">
        <v>-1939855</v>
      </c>
      <c r="S143" s="6">
        <v>-2263086</v>
      </c>
      <c r="T143" s="6">
        <v>-3237067</v>
      </c>
      <c r="U143" s="6">
        <v>-4576922</v>
      </c>
      <c r="V143" s="6">
        <v>-6118367</v>
      </c>
      <c r="W143" s="6">
        <v>-7009508</v>
      </c>
      <c r="X143" s="6">
        <v>-6792597</v>
      </c>
      <c r="Y143" s="6">
        <v>-6843488</v>
      </c>
      <c r="Z143" s="6">
        <v>-7070970</v>
      </c>
      <c r="AA143" s="6">
        <v>-7043101</v>
      </c>
      <c r="AB143" s="6">
        <v>-6880293</v>
      </c>
      <c r="AC143" s="6">
        <v>-5901046</v>
      </c>
      <c r="AD143" s="6">
        <v>-5185804</v>
      </c>
      <c r="AE143" s="6">
        <f>+'[2]Resultados Trim. Corp 4T24'!O16</f>
        <v>-4468560</v>
      </c>
    </row>
    <row r="144" spans="1:31" ht="15" customHeight="1" x14ac:dyDescent="0.15">
      <c r="A144" s="4" t="s">
        <v>23</v>
      </c>
      <c r="B144" s="4" t="s">
        <v>24</v>
      </c>
      <c r="C144" s="10" t="s">
        <v>32</v>
      </c>
      <c r="D144" s="6">
        <v>-8873419.0152157005</v>
      </c>
      <c r="E144" s="6">
        <v>-8818264.8166518006</v>
      </c>
      <c r="F144" s="6">
        <v>-6969330.8331530998</v>
      </c>
      <c r="G144" s="6">
        <v>-7556473.3399836002</v>
      </c>
      <c r="H144" s="6">
        <v>-10533123.1046443</v>
      </c>
      <c r="I144" s="6">
        <v>-11657787.8953557</v>
      </c>
      <c r="J144" s="6">
        <v>-10452923</v>
      </c>
      <c r="K144" s="6">
        <v>-11627702</v>
      </c>
      <c r="L144" s="6">
        <v>-15941264</v>
      </c>
      <c r="M144" s="6">
        <v>-19566111</v>
      </c>
      <c r="N144" s="6">
        <v>-15310544</v>
      </c>
      <c r="O144" s="6">
        <v>-31553685</v>
      </c>
      <c r="P144" s="6">
        <v>-8949115</v>
      </c>
      <c r="Q144" s="6">
        <v>-4354272</v>
      </c>
      <c r="R144" s="6">
        <v>-3015829</v>
      </c>
      <c r="S144" s="6">
        <v>-3550053</v>
      </c>
      <c r="T144" s="6">
        <v>-6812997</v>
      </c>
      <c r="U144" s="6">
        <v>-11317389</v>
      </c>
      <c r="V144" s="6">
        <v>-11343940</v>
      </c>
      <c r="W144" s="6">
        <v>-11807167</v>
      </c>
      <c r="X144" s="6">
        <v>-13179068</v>
      </c>
      <c r="Y144" s="6">
        <v>-18470055</v>
      </c>
      <c r="Z144" s="6">
        <v>-20631304</v>
      </c>
      <c r="AA144" s="6">
        <v>-22924103</v>
      </c>
      <c r="AB144" s="6">
        <v>-22438899</v>
      </c>
      <c r="AC144" s="6">
        <v>-18410399</v>
      </c>
      <c r="AD144" s="6">
        <v>-10387673</v>
      </c>
      <c r="AE144" s="6">
        <f>+'[2]Resultados Trim. Corp 4T24'!O17</f>
        <v>-10145765</v>
      </c>
    </row>
    <row r="145" spans="1:31" ht="15" customHeight="1" x14ac:dyDescent="0.15">
      <c r="A145" s="4" t="s">
        <v>23</v>
      </c>
      <c r="B145" s="4" t="s">
        <v>24</v>
      </c>
      <c r="C145" s="10" t="s">
        <v>33</v>
      </c>
      <c r="D145" s="6">
        <v>-462697.84053049999</v>
      </c>
      <c r="E145" s="6">
        <v>-422965.57445199997</v>
      </c>
      <c r="F145" s="6">
        <v>-365698.3999588</v>
      </c>
      <c r="G145" s="6">
        <v>-402467.74897379999</v>
      </c>
      <c r="H145" s="6">
        <v>-394649.82224840001</v>
      </c>
      <c r="I145" s="6">
        <v>-416557.17775159999</v>
      </c>
      <c r="J145" s="6">
        <v>-442714</v>
      </c>
      <c r="K145" s="6">
        <v>-467554</v>
      </c>
      <c r="L145" s="6">
        <v>-518416</v>
      </c>
      <c r="M145" s="6">
        <v>-621722</v>
      </c>
      <c r="N145" s="6">
        <v>-501416</v>
      </c>
      <c r="O145" s="6">
        <v>-821564</v>
      </c>
      <c r="P145" s="6">
        <v>-600797</v>
      </c>
      <c r="Q145" s="6">
        <v>-560395</v>
      </c>
      <c r="R145" s="6">
        <v>-524047</v>
      </c>
      <c r="S145" s="6">
        <v>-530348</v>
      </c>
      <c r="T145" s="6">
        <v>-500734</v>
      </c>
      <c r="U145" s="6">
        <v>-554073</v>
      </c>
      <c r="V145" s="6">
        <v>-650712</v>
      </c>
      <c r="W145" s="6">
        <v>-654255</v>
      </c>
      <c r="X145" s="6">
        <v>-642402</v>
      </c>
      <c r="Y145" s="6">
        <v>-651237</v>
      </c>
      <c r="Z145" s="6">
        <v>-814540</v>
      </c>
      <c r="AA145" s="6">
        <v>-973813</v>
      </c>
      <c r="AB145" s="6">
        <v>-879138</v>
      </c>
      <c r="AC145" s="6">
        <v>-859592</v>
      </c>
      <c r="AD145" s="6">
        <v>-795269</v>
      </c>
      <c r="AE145" s="6">
        <f>+'[2]Resultados Trim. Corp 4T24'!O18</f>
        <v>-939871</v>
      </c>
    </row>
    <row r="146" spans="1:31" ht="15" customHeight="1" x14ac:dyDescent="0.15">
      <c r="A146" s="4" t="s">
        <v>23</v>
      </c>
      <c r="B146" s="4" t="s">
        <v>24</v>
      </c>
      <c r="C146" s="5" t="s">
        <v>35</v>
      </c>
      <c r="D146" s="6">
        <v>-13612327.3568825</v>
      </c>
      <c r="E146" s="6">
        <v>-13393584.778176</v>
      </c>
      <c r="F146" s="6">
        <v>-11609555.948500499</v>
      </c>
      <c r="G146" s="6">
        <v>-12330618.925393101</v>
      </c>
      <c r="H146" s="6">
        <v>-15489167.4880768</v>
      </c>
      <c r="I146" s="6">
        <v>-16946979.511923201</v>
      </c>
      <c r="J146" s="6">
        <v>-15840072</v>
      </c>
      <c r="K146" s="6">
        <v>-17148408</v>
      </c>
      <c r="L146" s="6">
        <v>-21691886</v>
      </c>
      <c r="M146" s="6">
        <v>-24924995</v>
      </c>
      <c r="N146" s="6">
        <v>-19707223</v>
      </c>
      <c r="O146" s="6">
        <v>-35826292</v>
      </c>
      <c r="P146" s="6">
        <v>-12325896</v>
      </c>
      <c r="Q146" s="6">
        <v>-7117484</v>
      </c>
      <c r="R146" s="6">
        <v>-5479731</v>
      </c>
      <c r="S146" s="6">
        <v>-6343487</v>
      </c>
      <c r="T146" s="6">
        <v>-10550798</v>
      </c>
      <c r="U146" s="6">
        <v>-16448384</v>
      </c>
      <c r="V146" s="6">
        <v>-18113019</v>
      </c>
      <c r="W146" s="6">
        <v>-19470930</v>
      </c>
      <c r="X146" s="6">
        <v>-20614067</v>
      </c>
      <c r="Y146" s="6">
        <v>-25964780</v>
      </c>
      <c r="Z146" s="6">
        <v>-28516814</v>
      </c>
      <c r="AA146" s="6">
        <v>-30941017</v>
      </c>
      <c r="AB146" s="6">
        <v>-30198330</v>
      </c>
      <c r="AC146" s="6">
        <v>-25171037</v>
      </c>
      <c r="AD146" s="6">
        <v>-16368746</v>
      </c>
      <c r="AE146" s="6">
        <f>+'[2]Resultados Trim. Corp 4T24'!O20</f>
        <v>-15554196</v>
      </c>
    </row>
    <row r="147" spans="1:31" ht="15" customHeight="1" x14ac:dyDescent="0.15">
      <c r="A147" s="4" t="s">
        <v>23</v>
      </c>
      <c r="B147" s="4" t="s">
        <v>24</v>
      </c>
      <c r="C147" s="5" t="s">
        <v>273</v>
      </c>
      <c r="D147" s="6">
        <v>19623975.305629399</v>
      </c>
      <c r="E147" s="6">
        <v>20157775.8360372</v>
      </c>
      <c r="F147" s="6">
        <v>24595114.3654171</v>
      </c>
      <c r="G147" s="6">
        <v>25763692.0792684</v>
      </c>
      <c r="H147" s="6">
        <v>23067391.575890899</v>
      </c>
      <c r="I147" s="6">
        <v>22871443.424109101</v>
      </c>
      <c r="J147" s="6">
        <v>24264450</v>
      </c>
      <c r="K147" s="6">
        <v>25298650</v>
      </c>
      <c r="L147" s="6">
        <v>23654168</v>
      </c>
      <c r="M147" s="6">
        <v>12994532</v>
      </c>
      <c r="N147" s="6">
        <v>11074914</v>
      </c>
      <c r="O147" s="6">
        <v>-11919966</v>
      </c>
      <c r="P147" s="6">
        <v>8718196</v>
      </c>
      <c r="Q147" s="6">
        <v>11172656</v>
      </c>
      <c r="R147" s="6">
        <v>14243342</v>
      </c>
      <c r="S147" s="6">
        <v>17274365</v>
      </c>
      <c r="T147" s="6">
        <v>16077895</v>
      </c>
      <c r="U147" s="6">
        <v>14069729</v>
      </c>
      <c r="V147" s="6">
        <v>16482673</v>
      </c>
      <c r="W147" s="6">
        <v>17399622</v>
      </c>
      <c r="X147" s="6">
        <v>13001973</v>
      </c>
      <c r="Y147" s="6">
        <v>9546582</v>
      </c>
      <c r="Z147" s="6">
        <v>10533461</v>
      </c>
      <c r="AA147" s="6">
        <v>8539984</v>
      </c>
      <c r="AB147" s="6">
        <v>9598834</v>
      </c>
      <c r="AC147" s="6">
        <v>10979844</v>
      </c>
      <c r="AD147" s="6">
        <v>19412804</v>
      </c>
      <c r="AE147" s="6">
        <f>+'[2]Resultados Trim. Corp 4T24'!$O$25</f>
        <v>22504845</v>
      </c>
    </row>
    <row r="148" spans="1:31" ht="15" customHeight="1" x14ac:dyDescent="0.15">
      <c r="A148" s="4" t="s">
        <v>23</v>
      </c>
      <c r="B148" s="4" t="s">
        <v>24</v>
      </c>
      <c r="C148" s="5" t="s">
        <v>40</v>
      </c>
      <c r="D148" s="6">
        <v>-15379518.081527499</v>
      </c>
      <c r="E148" s="6">
        <v>-16373129.626136599</v>
      </c>
      <c r="F148" s="6">
        <v>-17861458.9419198</v>
      </c>
      <c r="G148" s="6">
        <v>-20154713.310033601</v>
      </c>
      <c r="H148" s="6">
        <v>-17338010.455341998</v>
      </c>
      <c r="I148" s="6">
        <v>-18356656.544658002</v>
      </c>
      <c r="J148" s="6">
        <v>-18623700</v>
      </c>
      <c r="K148" s="6">
        <v>-20854110</v>
      </c>
      <c r="L148" s="6">
        <v>-20084259</v>
      </c>
      <c r="M148" s="6">
        <v>-17027756</v>
      </c>
      <c r="N148" s="6">
        <v>-15661257</v>
      </c>
      <c r="O148" s="6">
        <v>-12529704</v>
      </c>
      <c r="P148" s="6">
        <v>-13002042</v>
      </c>
      <c r="Q148" s="6">
        <v>-12510281</v>
      </c>
      <c r="R148" s="6">
        <v>-13527409</v>
      </c>
      <c r="S148" s="6">
        <v>-16494167</v>
      </c>
      <c r="T148" s="6">
        <v>-16560435</v>
      </c>
      <c r="U148" s="6">
        <v>-16488736</v>
      </c>
      <c r="V148" s="6">
        <v>-17235654</v>
      </c>
      <c r="W148" s="6">
        <v>-18869112</v>
      </c>
      <c r="X148" s="6">
        <v>-15533450</v>
      </c>
      <c r="Y148" s="6">
        <v>-15484382</v>
      </c>
      <c r="Z148" s="6">
        <v>-15682067</v>
      </c>
      <c r="AA148" s="6">
        <v>-19330364</v>
      </c>
      <c r="AB148" s="6">
        <v>-14882051</v>
      </c>
      <c r="AC148" s="6">
        <v>-15213689</v>
      </c>
      <c r="AD148" s="6">
        <v>-14580882</v>
      </c>
      <c r="AE148" s="6">
        <f>+'[2]Resultados Trim. Corp 4T24'!$O$27</f>
        <v>-15170148</v>
      </c>
    </row>
    <row r="149" spans="1:31" ht="15" customHeight="1" x14ac:dyDescent="0.15">
      <c r="A149" s="7" t="s">
        <v>23</v>
      </c>
      <c r="B149" s="7" t="s">
        <v>24</v>
      </c>
      <c r="C149" s="8" t="s">
        <v>41</v>
      </c>
      <c r="D149" s="9">
        <v>4244457.2241019001</v>
      </c>
      <c r="E149" s="9">
        <v>3784646.2099005999</v>
      </c>
      <c r="F149" s="9">
        <v>6733655.4234972997</v>
      </c>
      <c r="G149" s="9">
        <v>5608978.7692347895</v>
      </c>
      <c r="H149" s="9">
        <v>5729381.1205489002</v>
      </c>
      <c r="I149" s="9">
        <v>4514786.8794510998</v>
      </c>
      <c r="J149" s="9">
        <v>5640750</v>
      </c>
      <c r="K149" s="9">
        <v>4444540</v>
      </c>
      <c r="L149" s="9">
        <v>3569909</v>
      </c>
      <c r="M149" s="9">
        <v>-4033224</v>
      </c>
      <c r="N149" s="9">
        <v>-4586343</v>
      </c>
      <c r="O149" s="9">
        <v>-24449670</v>
      </c>
      <c r="P149" s="9">
        <v>-4283846</v>
      </c>
      <c r="Q149" s="9">
        <v>-1337625</v>
      </c>
      <c r="R149" s="9">
        <v>715933</v>
      </c>
      <c r="S149" s="9">
        <v>780198</v>
      </c>
      <c r="T149" s="9">
        <v>-482540</v>
      </c>
      <c r="U149" s="9">
        <v>-2419007</v>
      </c>
      <c r="V149" s="9">
        <v>-752981</v>
      </c>
      <c r="W149" s="9">
        <v>-1469490</v>
      </c>
      <c r="X149" s="9">
        <v>-2531477</v>
      </c>
      <c r="Y149" s="9">
        <v>-5937800</v>
      </c>
      <c r="Z149" s="9">
        <v>-5148606</v>
      </c>
      <c r="AA149" s="9">
        <v>-10790380</v>
      </c>
      <c r="AB149" s="9">
        <v>-5283217</v>
      </c>
      <c r="AC149" s="9">
        <v>-4233845</v>
      </c>
      <c r="AD149" s="9">
        <v>4831922</v>
      </c>
      <c r="AE149" s="9">
        <f>+'[2]Resultados Trim. Corp 4T24'!$O$29</f>
        <v>7334697</v>
      </c>
    </row>
    <row r="150" spans="1:31" ht="15" customHeight="1" x14ac:dyDescent="0.15">
      <c r="A150" s="4" t="s">
        <v>23</v>
      </c>
      <c r="B150" s="4" t="s">
        <v>24</v>
      </c>
      <c r="C150" s="5" t="s">
        <v>42</v>
      </c>
      <c r="D150" s="6">
        <v>-83440.202758300002</v>
      </c>
      <c r="E150" s="6">
        <v>-99298.470898400003</v>
      </c>
      <c r="F150" s="6">
        <v>116189.6659032</v>
      </c>
      <c r="G150" s="6">
        <v>-4768.48285819999</v>
      </c>
      <c r="H150" s="6">
        <v>-9538.7062991999992</v>
      </c>
      <c r="I150" s="6">
        <v>-491083.29370079999</v>
      </c>
      <c r="J150" s="6">
        <v>279716</v>
      </c>
      <c r="K150" s="6">
        <v>-683823</v>
      </c>
      <c r="L150" s="6">
        <v>-80948</v>
      </c>
      <c r="M150" s="6">
        <v>-543</v>
      </c>
      <c r="N150" s="6">
        <v>-235751</v>
      </c>
      <c r="O150" s="6">
        <v>-1844175</v>
      </c>
      <c r="P150" s="6">
        <v>-17295</v>
      </c>
      <c r="Q150" s="6">
        <v>-159964</v>
      </c>
      <c r="R150" s="6">
        <v>-151385</v>
      </c>
      <c r="S150" s="6">
        <v>-78090</v>
      </c>
      <c r="T150" s="6">
        <v>-60851</v>
      </c>
      <c r="U150" s="6">
        <v>-11186</v>
      </c>
      <c r="V150" s="6">
        <v>-157037</v>
      </c>
      <c r="W150" s="6">
        <v>-113768</v>
      </c>
      <c r="X150" s="6">
        <v>-5678</v>
      </c>
      <c r="Y150" s="6">
        <v>-16068</v>
      </c>
      <c r="Z150" s="6">
        <v>-160956</v>
      </c>
      <c r="AA150" s="6">
        <v>-109264</v>
      </c>
      <c r="AB150" s="6">
        <v>-155669</v>
      </c>
      <c r="AC150" s="6">
        <v>-32120</v>
      </c>
      <c r="AD150" s="6">
        <v>-5854</v>
      </c>
      <c r="AE150" s="6">
        <f>+'[2]Resultados Trim. Corp 4T24'!$O$31</f>
        <v>-27154</v>
      </c>
    </row>
    <row r="151" spans="1:31" ht="15" customHeight="1" x14ac:dyDescent="0.15">
      <c r="A151" s="4" t="s">
        <v>23</v>
      </c>
      <c r="B151" s="4" t="s">
        <v>24</v>
      </c>
      <c r="C151" s="5" t="s">
        <v>48</v>
      </c>
      <c r="D151" s="6">
        <v>-83440.202758300002</v>
      </c>
      <c r="E151" s="6">
        <v>-99298.470898400003</v>
      </c>
      <c r="F151" s="6">
        <v>116189.6659032</v>
      </c>
      <c r="G151" s="6">
        <v>-4768.48285819999</v>
      </c>
      <c r="H151" s="6">
        <v>-9538.7062991999992</v>
      </c>
      <c r="I151" s="6">
        <v>-491083.29370079999</v>
      </c>
      <c r="J151" s="6">
        <v>279716</v>
      </c>
      <c r="K151" s="6">
        <v>-683823</v>
      </c>
      <c r="L151" s="6">
        <v>-80948</v>
      </c>
      <c r="M151" s="6">
        <v>-543</v>
      </c>
      <c r="N151" s="6">
        <v>-235751</v>
      </c>
      <c r="O151" s="6">
        <v>-1844175</v>
      </c>
      <c r="P151" s="6">
        <v>-17295</v>
      </c>
      <c r="Q151" s="6">
        <v>-159964</v>
      </c>
      <c r="R151" s="6">
        <v>-151385</v>
      </c>
      <c r="S151" s="6">
        <v>-78090</v>
      </c>
      <c r="T151" s="6">
        <v>-60851</v>
      </c>
      <c r="U151" s="6">
        <v>-11186</v>
      </c>
      <c r="V151" s="6">
        <v>-157037</v>
      </c>
      <c r="W151" s="6">
        <v>-113768</v>
      </c>
      <c r="X151" s="6">
        <v>-5678</v>
      </c>
      <c r="Y151" s="6">
        <v>-16068</v>
      </c>
      <c r="Z151" s="6">
        <v>-160956</v>
      </c>
      <c r="AA151" s="6">
        <v>-109264</v>
      </c>
      <c r="AB151" s="6">
        <v>-155669</v>
      </c>
      <c r="AC151" s="6">
        <v>-32120</v>
      </c>
      <c r="AD151" s="6">
        <v>-5854</v>
      </c>
      <c r="AE151" s="6">
        <f>+'[2]Resultados Trim. Corp 4T24'!$O$38</f>
        <v>-27154</v>
      </c>
    </row>
    <row r="152" spans="1:31" ht="15" customHeight="1" x14ac:dyDescent="0.15">
      <c r="A152" s="4" t="s">
        <v>23</v>
      </c>
      <c r="B152" s="4" t="s">
        <v>24</v>
      </c>
      <c r="C152" s="5" t="s">
        <v>49</v>
      </c>
      <c r="D152" s="6">
        <v>4161017.0213436</v>
      </c>
      <c r="E152" s="6">
        <v>3685347.7390021998</v>
      </c>
      <c r="F152" s="6">
        <v>6849845.0894005001</v>
      </c>
      <c r="G152" s="6">
        <v>5604210.2863765899</v>
      </c>
      <c r="H152" s="6">
        <v>5719842.4142496996</v>
      </c>
      <c r="I152" s="6">
        <v>4023703.5857503</v>
      </c>
      <c r="J152" s="6">
        <v>5920466</v>
      </c>
      <c r="K152" s="6">
        <v>3760717</v>
      </c>
      <c r="L152" s="6">
        <v>3488961</v>
      </c>
      <c r="M152" s="6">
        <v>-4033767</v>
      </c>
      <c r="N152" s="6">
        <v>-4822094</v>
      </c>
      <c r="O152" s="6">
        <v>-26293845</v>
      </c>
      <c r="P152" s="6">
        <v>-4301141</v>
      </c>
      <c r="Q152" s="6">
        <v>-1497589</v>
      </c>
      <c r="R152" s="6">
        <v>564548</v>
      </c>
      <c r="S152" s="6">
        <v>702108</v>
      </c>
      <c r="T152" s="6">
        <v>-543391</v>
      </c>
      <c r="U152" s="6">
        <v>-2430193</v>
      </c>
      <c r="V152" s="6">
        <v>-910018</v>
      </c>
      <c r="W152" s="6">
        <v>-1583258</v>
      </c>
      <c r="X152" s="6">
        <v>-2537155</v>
      </c>
      <c r="Y152" s="6">
        <v>-5953868</v>
      </c>
      <c r="Z152" s="6">
        <v>-5309562</v>
      </c>
      <c r="AA152" s="6">
        <v>-10899644</v>
      </c>
      <c r="AB152" s="6">
        <v>-5438886</v>
      </c>
      <c r="AC152" s="6">
        <v>-4265965</v>
      </c>
      <c r="AD152" s="6">
        <v>4826068</v>
      </c>
      <c r="AE152" s="6">
        <f>+'[2]Resultados Trim. Corp 4T24'!$O$39</f>
        <v>7307543</v>
      </c>
    </row>
    <row r="153" spans="1:31" ht="15" customHeight="1" x14ac:dyDescent="0.15">
      <c r="A153" s="4" t="s">
        <v>23</v>
      </c>
      <c r="B153" s="4" t="s">
        <v>24</v>
      </c>
      <c r="C153" s="5" t="s">
        <v>50</v>
      </c>
      <c r="D153" s="6">
        <v>-1315827.5824996</v>
      </c>
      <c r="E153" s="6">
        <v>-1142235.7799678</v>
      </c>
      <c r="F153" s="6">
        <v>-2786030.7080842</v>
      </c>
      <c r="G153" s="6">
        <v>-1923552.1129620001</v>
      </c>
      <c r="H153" s="6">
        <v>-2051089.9466641</v>
      </c>
      <c r="I153" s="6">
        <v>-1455229.0533359</v>
      </c>
      <c r="J153" s="6">
        <v>-1946772</v>
      </c>
      <c r="K153" s="6">
        <v>-1324993</v>
      </c>
      <c r="L153" s="6">
        <v>-1079399</v>
      </c>
      <c r="M153" s="6">
        <v>717737</v>
      </c>
      <c r="N153" s="6">
        <v>1137071</v>
      </c>
      <c r="O153" s="6">
        <v>7333321</v>
      </c>
      <c r="P153" s="6">
        <v>965135</v>
      </c>
      <c r="Q153" s="6">
        <v>255336</v>
      </c>
      <c r="R153" s="6">
        <v>-327814</v>
      </c>
      <c r="S153" s="6">
        <v>-323326</v>
      </c>
      <c r="T153" s="6">
        <v>-124241</v>
      </c>
      <c r="U153" s="6">
        <v>481017</v>
      </c>
      <c r="V153" s="6">
        <v>313226</v>
      </c>
      <c r="W153" s="6">
        <v>665899</v>
      </c>
      <c r="X153" s="6">
        <v>454334</v>
      </c>
      <c r="Y153" s="6">
        <v>1612182</v>
      </c>
      <c r="Z153" s="6">
        <v>1353367</v>
      </c>
      <c r="AA153" s="6">
        <v>2301344</v>
      </c>
      <c r="AB153" s="6">
        <v>1621430</v>
      </c>
      <c r="AC153" s="6">
        <v>928625</v>
      </c>
      <c r="AD153" s="6">
        <v>-1493443</v>
      </c>
      <c r="AE153" s="6">
        <f>+'[2]Resultados Trim. Corp 4T24'!$O$40</f>
        <v>-5418191</v>
      </c>
    </row>
    <row r="154" spans="1:31" ht="15" customHeight="1" x14ac:dyDescent="0.15">
      <c r="A154" s="7" t="s">
        <v>23</v>
      </c>
      <c r="B154" s="7" t="s">
        <v>24</v>
      </c>
      <c r="C154" s="8" t="s">
        <v>53</v>
      </c>
      <c r="D154" s="9">
        <v>2845189.438844</v>
      </c>
      <c r="E154" s="9">
        <v>2543111.9590344001</v>
      </c>
      <c r="F154" s="9">
        <v>4063814.3813163</v>
      </c>
      <c r="G154" s="9">
        <v>3680658.1734145898</v>
      </c>
      <c r="H154" s="9">
        <v>3668752.4675856</v>
      </c>
      <c r="I154" s="9">
        <v>2568474.5324144</v>
      </c>
      <c r="J154" s="9">
        <v>3973694</v>
      </c>
      <c r="K154" s="9">
        <v>2435724</v>
      </c>
      <c r="L154" s="9">
        <v>2409562</v>
      </c>
      <c r="M154" s="9">
        <v>-3316030</v>
      </c>
      <c r="N154" s="9">
        <v>-3685023</v>
      </c>
      <c r="O154" s="9">
        <v>-18960524</v>
      </c>
      <c r="P154" s="9">
        <v>-3336006</v>
      </c>
      <c r="Q154" s="9">
        <v>-1242253</v>
      </c>
      <c r="R154" s="9">
        <v>236734</v>
      </c>
      <c r="S154" s="9">
        <v>378782</v>
      </c>
      <c r="T154" s="9">
        <v>-667632</v>
      </c>
      <c r="U154" s="9">
        <v>-1949176</v>
      </c>
      <c r="V154" s="9">
        <v>-596792</v>
      </c>
      <c r="W154" s="9">
        <v>-917359</v>
      </c>
      <c r="X154" s="9">
        <v>-2082821</v>
      </c>
      <c r="Y154" s="9">
        <v>-4341686</v>
      </c>
      <c r="Z154" s="9">
        <v>-3956195</v>
      </c>
      <c r="AA154" s="9">
        <v>-8598300</v>
      </c>
      <c r="AB154" s="9">
        <v>-3817456</v>
      </c>
      <c r="AC154" s="9">
        <v>-3337340</v>
      </c>
      <c r="AD154" s="9">
        <v>3332625</v>
      </c>
      <c r="AE154" s="9">
        <f>+'[2]Resultados Trim. Corp 4T24'!$O$41</f>
        <v>1889352</v>
      </c>
    </row>
    <row r="155" spans="1:31" ht="15" customHeight="1" x14ac:dyDescent="0.15">
      <c r="A155" s="4" t="s">
        <v>23</v>
      </c>
      <c r="B155" s="4" t="s">
        <v>24</v>
      </c>
      <c r="C155" s="5" t="s">
        <v>55</v>
      </c>
      <c r="D155" s="6">
        <v>1129494.4942254999</v>
      </c>
      <c r="E155" s="6">
        <v>1272071.184632</v>
      </c>
      <c r="F155" s="6">
        <v>1301400.9382998999</v>
      </c>
      <c r="G155" s="6">
        <v>1266517.8501571999</v>
      </c>
      <c r="H155" s="6">
        <v>1181478.6685736</v>
      </c>
      <c r="I155" s="6">
        <v>1385547.3314264</v>
      </c>
      <c r="J155" s="6">
        <v>1488606</v>
      </c>
      <c r="K155" s="6">
        <v>1568989</v>
      </c>
      <c r="L155" s="6">
        <v>1427976</v>
      </c>
      <c r="M155" s="6">
        <v>1368003</v>
      </c>
      <c r="N155" s="6">
        <v>1525658</v>
      </c>
      <c r="O155" s="6">
        <v>1388068</v>
      </c>
      <c r="P155" s="6">
        <v>1363961</v>
      </c>
      <c r="Q155" s="6">
        <v>1282724</v>
      </c>
      <c r="R155" s="6">
        <v>1293705</v>
      </c>
      <c r="S155" s="6">
        <v>1482987</v>
      </c>
      <c r="T155" s="6">
        <v>1609799</v>
      </c>
      <c r="U155" s="6">
        <v>1799646</v>
      </c>
      <c r="V155" s="6">
        <v>1960316</v>
      </c>
      <c r="W155" s="6">
        <v>1995135</v>
      </c>
      <c r="X155" s="6">
        <v>1711229</v>
      </c>
      <c r="Y155" s="6">
        <v>1619619</v>
      </c>
      <c r="Z155" s="6">
        <v>1680863</v>
      </c>
      <c r="AA155" s="6">
        <v>1328065</v>
      </c>
      <c r="AB155" s="6">
        <v>1035221</v>
      </c>
      <c r="AC155" s="6">
        <v>1210768</v>
      </c>
      <c r="AD155" s="6">
        <v>1382563</v>
      </c>
      <c r="AE155" s="6">
        <f>+'[2]Resultados Trim. Corp 4T24'!$O$45</f>
        <v>1476735</v>
      </c>
    </row>
    <row r="156" spans="1:31" ht="15" customHeight="1" x14ac:dyDescent="0.15">
      <c r="A156" s="7" t="s">
        <v>23</v>
      </c>
      <c r="B156" s="7" t="s">
        <v>24</v>
      </c>
      <c r="C156" s="8" t="s">
        <v>56</v>
      </c>
      <c r="D156" s="9">
        <v>5373951.7183274003</v>
      </c>
      <c r="E156" s="9">
        <v>5056717.3945326004</v>
      </c>
      <c r="F156" s="9">
        <v>8035056.3617972098</v>
      </c>
      <c r="G156" s="9">
        <v>6875496.6193919899</v>
      </c>
      <c r="H156" s="9">
        <v>6910859.7891225005</v>
      </c>
      <c r="I156" s="9">
        <v>5900334.2108774995</v>
      </c>
      <c r="J156" s="9">
        <v>7129356</v>
      </c>
      <c r="K156" s="9">
        <v>6013529</v>
      </c>
      <c r="L156" s="9">
        <v>4997885</v>
      </c>
      <c r="M156" s="9">
        <v>-2665221</v>
      </c>
      <c r="N156" s="9">
        <v>-3060685</v>
      </c>
      <c r="O156" s="9">
        <v>-23061602</v>
      </c>
      <c r="P156" s="9">
        <v>-2919885</v>
      </c>
      <c r="Q156" s="9">
        <v>-54901</v>
      </c>
      <c r="R156" s="9">
        <v>2009638</v>
      </c>
      <c r="S156" s="9">
        <v>2263185</v>
      </c>
      <c r="T156" s="9">
        <v>1127259</v>
      </c>
      <c r="U156" s="9">
        <v>-619361</v>
      </c>
      <c r="V156" s="9">
        <v>1207335</v>
      </c>
      <c r="W156" s="9">
        <v>525645</v>
      </c>
      <c r="X156" s="9">
        <v>-820248</v>
      </c>
      <c r="Y156" s="9">
        <v>-4318181</v>
      </c>
      <c r="Z156" s="9">
        <v>-3467743</v>
      </c>
      <c r="AA156" s="9">
        <v>-9462315</v>
      </c>
      <c r="AB156" s="9">
        <v>-4247996</v>
      </c>
      <c r="AC156" s="9">
        <v>-3023077</v>
      </c>
      <c r="AD156" s="9">
        <v>6214485</v>
      </c>
      <c r="AE156" s="9">
        <f>+'[2]Resultados Trim. Corp 4T24'!$O$47</f>
        <v>8811432</v>
      </c>
    </row>
    <row r="157" spans="1:31" ht="15" customHeight="1" x14ac:dyDescent="0.15">
      <c r="A157" s="4"/>
      <c r="B157" s="4"/>
      <c r="C157" s="5"/>
      <c r="D157" s="12" t="s">
        <v>54</v>
      </c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</row>
    <row r="158" spans="1:31" ht="15" customHeight="1" x14ac:dyDescent="0.15">
      <c r="A158" s="7"/>
      <c r="B158" s="7"/>
      <c r="C158" s="8" t="s">
        <v>276</v>
      </c>
      <c r="D158" s="16" t="s">
        <v>54</v>
      </c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</row>
    <row r="159" spans="1:31" ht="15" customHeight="1" x14ac:dyDescent="0.15">
      <c r="A159" s="4" t="s">
        <v>23</v>
      </c>
      <c r="B159" s="4" t="s">
        <v>24</v>
      </c>
      <c r="C159" s="5" t="s">
        <v>271</v>
      </c>
      <c r="D159" s="6">
        <v>3881286.7978412001</v>
      </c>
      <c r="E159" s="6">
        <v>4072204.6579896002</v>
      </c>
      <c r="F159" s="6">
        <v>4423800.6513785003</v>
      </c>
      <c r="G159" s="6">
        <v>6495472.6315964004</v>
      </c>
      <c r="H159" s="6">
        <v>4387406.7564164996</v>
      </c>
      <c r="I159" s="6">
        <v>4605043.2435835004</v>
      </c>
      <c r="J159" s="6">
        <v>4834167</v>
      </c>
      <c r="K159" s="6">
        <v>6338426</v>
      </c>
      <c r="L159" s="6">
        <v>5384077</v>
      </c>
      <c r="M159" s="6">
        <v>3137272</v>
      </c>
      <c r="N159" s="6">
        <v>2573778</v>
      </c>
      <c r="O159" s="6">
        <v>7421758</v>
      </c>
      <c r="P159" s="6">
        <v>3752536</v>
      </c>
      <c r="Q159" s="6">
        <v>4679794</v>
      </c>
      <c r="R159" s="6">
        <v>4550061</v>
      </c>
      <c r="S159" s="6">
        <v>9357352</v>
      </c>
      <c r="T159" s="6">
        <v>6788989</v>
      </c>
      <c r="U159" s="6">
        <v>7406215</v>
      </c>
      <c r="V159" s="6">
        <v>8420343</v>
      </c>
      <c r="W159" s="6">
        <v>11057280</v>
      </c>
      <c r="X159" s="6">
        <v>8403550</v>
      </c>
      <c r="Y159" s="6">
        <v>8580599</v>
      </c>
      <c r="Z159" s="6">
        <v>10022057</v>
      </c>
      <c r="AA159" s="6">
        <v>14171757</v>
      </c>
      <c r="AB159" s="6">
        <v>15383230</v>
      </c>
      <c r="AC159" s="6">
        <v>15133501</v>
      </c>
      <c r="AD159" s="6">
        <v>15016399</v>
      </c>
      <c r="AE159" s="6">
        <f>+'[2]Resultados Trim. Corp 4T24'!$Q$12</f>
        <v>16370726</v>
      </c>
    </row>
    <row r="160" spans="1:31" ht="15" customHeight="1" x14ac:dyDescent="0.15">
      <c r="A160" s="4" t="s">
        <v>23</v>
      </c>
      <c r="B160" s="4" t="s">
        <v>24</v>
      </c>
      <c r="C160" s="5" t="s">
        <v>272</v>
      </c>
      <c r="D160" s="11">
        <v>0</v>
      </c>
      <c r="E160" s="11">
        <v>0</v>
      </c>
      <c r="F160" s="11">
        <v>0</v>
      </c>
      <c r="G160" s="6">
        <v>-1.0295800000000001E-2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6">
        <v>-985882.79384728801</v>
      </c>
      <c r="Y160" s="6">
        <v>-1038531.02489098</v>
      </c>
      <c r="Z160" s="11">
        <v>0</v>
      </c>
      <c r="AA160" s="6">
        <v>-1169029.6828715201</v>
      </c>
      <c r="AB160" s="6">
        <v>-1583805</v>
      </c>
      <c r="AC160" s="6">
        <v>-1241796</v>
      </c>
      <c r="AD160" s="6">
        <v>-1293541</v>
      </c>
      <c r="AE160" s="6">
        <f>+'[2]Resultados Trim. Corp 4T24'!$Q$20</f>
        <v>-3859631</v>
      </c>
    </row>
    <row r="161" spans="1:31" ht="15" customHeight="1" x14ac:dyDescent="0.15">
      <c r="A161" s="4" t="s">
        <v>23</v>
      </c>
      <c r="B161" s="4" t="s">
        <v>24</v>
      </c>
      <c r="C161" s="5" t="s">
        <v>273</v>
      </c>
      <c r="D161" s="6">
        <v>3881286.7978412001</v>
      </c>
      <c r="E161" s="6">
        <v>4072204.6579896002</v>
      </c>
      <c r="F161" s="6">
        <v>4423800.6513785003</v>
      </c>
      <c r="G161" s="6">
        <v>6495472.6213005995</v>
      </c>
      <c r="H161" s="6">
        <v>4387406.7564164996</v>
      </c>
      <c r="I161" s="6">
        <v>4605043.2435835004</v>
      </c>
      <c r="J161" s="6">
        <v>4834167</v>
      </c>
      <c r="K161" s="6">
        <v>6338426</v>
      </c>
      <c r="L161" s="6">
        <v>5384077</v>
      </c>
      <c r="M161" s="6">
        <v>3137272</v>
      </c>
      <c r="N161" s="6">
        <v>2573778</v>
      </c>
      <c r="O161" s="6">
        <v>7421758</v>
      </c>
      <c r="P161" s="6">
        <v>3752536</v>
      </c>
      <c r="Q161" s="6">
        <v>4679794</v>
      </c>
      <c r="R161" s="6">
        <v>4550061</v>
      </c>
      <c r="S161" s="6">
        <v>9357352</v>
      </c>
      <c r="T161" s="6">
        <v>6788989</v>
      </c>
      <c r="U161" s="6">
        <v>7406215</v>
      </c>
      <c r="V161" s="6">
        <v>8420343</v>
      </c>
      <c r="W161" s="6">
        <v>11057280</v>
      </c>
      <c r="X161" s="6">
        <v>7417667.2061527101</v>
      </c>
      <c r="Y161" s="6">
        <v>7542067.9751090202</v>
      </c>
      <c r="Z161" s="6">
        <v>10022057</v>
      </c>
      <c r="AA161" s="6">
        <v>13002727.3171285</v>
      </c>
      <c r="AB161" s="6">
        <v>13799425</v>
      </c>
      <c r="AC161" s="6">
        <v>13891705</v>
      </c>
      <c r="AD161" s="6">
        <v>13722858</v>
      </c>
      <c r="AE161" s="6">
        <f>+'[2]Resultados Trim. Corp 4T24'!$Q$25</f>
        <v>12511095</v>
      </c>
    </row>
    <row r="162" spans="1:31" ht="15" customHeight="1" x14ac:dyDescent="0.15">
      <c r="A162" s="4" t="s">
        <v>23</v>
      </c>
      <c r="B162" s="4" t="s">
        <v>24</v>
      </c>
      <c r="C162" s="5" t="s">
        <v>40</v>
      </c>
      <c r="D162" s="6">
        <v>-1194632.7567787</v>
      </c>
      <c r="E162" s="6">
        <v>-981763.36461040098</v>
      </c>
      <c r="F162" s="6">
        <v>-918582.76976670104</v>
      </c>
      <c r="G162" s="6">
        <v>-1373105.6940331999</v>
      </c>
      <c r="H162" s="6">
        <v>-898674.76870320004</v>
      </c>
      <c r="I162" s="6">
        <v>-1127247.2312968001</v>
      </c>
      <c r="J162" s="6">
        <v>-1254726</v>
      </c>
      <c r="K162" s="6">
        <v>-2357183</v>
      </c>
      <c r="L162" s="6">
        <v>-1751598</v>
      </c>
      <c r="M162" s="6">
        <v>-1393687</v>
      </c>
      <c r="N162" s="6">
        <v>-1175795</v>
      </c>
      <c r="O162" s="6">
        <v>-631104</v>
      </c>
      <c r="P162" s="6">
        <v>-1416651</v>
      </c>
      <c r="Q162" s="6">
        <v>-1327677</v>
      </c>
      <c r="R162" s="6">
        <v>-1193475</v>
      </c>
      <c r="S162" s="6">
        <v>-1105962</v>
      </c>
      <c r="T162" s="6">
        <v>-1667485</v>
      </c>
      <c r="U162" s="6">
        <v>-2063831</v>
      </c>
      <c r="V162" s="6">
        <v>-2221388</v>
      </c>
      <c r="W162" s="6">
        <v>-2117817</v>
      </c>
      <c r="X162" s="6">
        <v>-848416.20615271199</v>
      </c>
      <c r="Y162" s="6">
        <v>-1061658.97510902</v>
      </c>
      <c r="Z162" s="6">
        <v>-2535676</v>
      </c>
      <c r="AA162" s="6">
        <v>-1588515.3171284799</v>
      </c>
      <c r="AB162" s="6">
        <v>-1416777</v>
      </c>
      <c r="AC162" s="6">
        <v>-1319005</v>
      </c>
      <c r="AD162" s="6">
        <v>-1318369</v>
      </c>
      <c r="AE162" s="6">
        <f>+'[2]Resultados Trim. Corp 4T24'!$Q$27</f>
        <v>1403904</v>
      </c>
    </row>
    <row r="163" spans="1:31" ht="15" customHeight="1" x14ac:dyDescent="0.15">
      <c r="A163" s="7" t="s">
        <v>23</v>
      </c>
      <c r="B163" s="7" t="s">
        <v>24</v>
      </c>
      <c r="C163" s="8" t="s">
        <v>41</v>
      </c>
      <c r="D163" s="9">
        <v>2686654.0410624999</v>
      </c>
      <c r="E163" s="9">
        <v>3090441.2933792002</v>
      </c>
      <c r="F163" s="9">
        <v>3505217.8816117998</v>
      </c>
      <c r="G163" s="9">
        <v>5122366.9272673996</v>
      </c>
      <c r="H163" s="9">
        <v>3488731.9877133002</v>
      </c>
      <c r="I163" s="9">
        <v>3477796.0122866998</v>
      </c>
      <c r="J163" s="9">
        <v>3579441</v>
      </c>
      <c r="K163" s="9">
        <v>3981243</v>
      </c>
      <c r="L163" s="9">
        <v>3632479</v>
      </c>
      <c r="M163" s="9">
        <v>1743585</v>
      </c>
      <c r="N163" s="9">
        <v>1397983</v>
      </c>
      <c r="O163" s="9">
        <v>6790654</v>
      </c>
      <c r="P163" s="9">
        <v>2335885</v>
      </c>
      <c r="Q163" s="9">
        <v>3352117</v>
      </c>
      <c r="R163" s="9">
        <v>3356586</v>
      </c>
      <c r="S163" s="9">
        <v>8251390</v>
      </c>
      <c r="T163" s="9">
        <v>5121504</v>
      </c>
      <c r="U163" s="9">
        <v>5342384</v>
      </c>
      <c r="V163" s="9">
        <v>6198955</v>
      </c>
      <c r="W163" s="9">
        <v>8939463</v>
      </c>
      <c r="X163" s="9">
        <v>6569251</v>
      </c>
      <c r="Y163" s="9">
        <v>6480409</v>
      </c>
      <c r="Z163" s="9">
        <v>7486381</v>
      </c>
      <c r="AA163" s="9">
        <v>11414212</v>
      </c>
      <c r="AB163" s="9">
        <v>12382648</v>
      </c>
      <c r="AC163" s="9">
        <v>12572700</v>
      </c>
      <c r="AD163" s="9">
        <v>12404489</v>
      </c>
      <c r="AE163" s="9">
        <f>+'[2]Resultados Trim. Corp 4T24'!$Q$29</f>
        <v>13914999</v>
      </c>
    </row>
    <row r="164" spans="1:31" ht="15" customHeight="1" x14ac:dyDescent="0.15">
      <c r="A164" s="4" t="s">
        <v>23</v>
      </c>
      <c r="B164" s="4" t="s">
        <v>24</v>
      </c>
      <c r="C164" s="5" t="s">
        <v>42</v>
      </c>
      <c r="D164" s="6">
        <v>96732.0819109</v>
      </c>
      <c r="E164" s="6">
        <v>9862.9598910000095</v>
      </c>
      <c r="F164" s="6">
        <v>70685.368888800003</v>
      </c>
      <c r="G164" s="6">
        <v>695143.72649799997</v>
      </c>
      <c r="H164" s="6">
        <v>17302.061661799999</v>
      </c>
      <c r="I164" s="6">
        <v>158210.93833820001</v>
      </c>
      <c r="J164" s="6">
        <v>1633</v>
      </c>
      <c r="K164" s="6">
        <v>29333338</v>
      </c>
      <c r="L164" s="6">
        <v>19782</v>
      </c>
      <c r="M164" s="6">
        <v>-24344</v>
      </c>
      <c r="N164" s="6">
        <v>77773</v>
      </c>
      <c r="O164" s="6">
        <v>27778962</v>
      </c>
      <c r="P164" s="6">
        <v>24524</v>
      </c>
      <c r="Q164" s="6">
        <v>2837873</v>
      </c>
      <c r="R164" s="6">
        <v>57706</v>
      </c>
      <c r="S164" s="6">
        <v>421021</v>
      </c>
      <c r="T164" s="6">
        <v>73742</v>
      </c>
      <c r="U164" s="6">
        <v>-9037786</v>
      </c>
      <c r="V164" s="6">
        <v>50447</v>
      </c>
      <c r="W164" s="6">
        <v>6098604</v>
      </c>
      <c r="X164" s="6">
        <v>20415</v>
      </c>
      <c r="Y164" s="6">
        <v>-4031734</v>
      </c>
      <c r="Z164" s="6">
        <v>20445285</v>
      </c>
      <c r="AA164" s="6">
        <v>34481587</v>
      </c>
      <c r="AB164" s="6">
        <v>-46571</v>
      </c>
      <c r="AC164" s="6">
        <v>3648606</v>
      </c>
      <c r="AD164" s="6">
        <v>120802</v>
      </c>
      <c r="AE164" s="6">
        <f>+'[2]Resultados Trim. Corp 4T24'!Q31</f>
        <v>1566651</v>
      </c>
    </row>
    <row r="165" spans="1:31" ht="15" customHeight="1" x14ac:dyDescent="0.15">
      <c r="A165" s="4" t="s">
        <v>23</v>
      </c>
      <c r="B165" s="4" t="s">
        <v>24</v>
      </c>
      <c r="C165" s="5" t="s">
        <v>43</v>
      </c>
      <c r="D165" s="6">
        <v>15460.221352500001</v>
      </c>
      <c r="E165" s="6">
        <v>7171.8738341999997</v>
      </c>
      <c r="F165" s="6">
        <v>12135.342303199999</v>
      </c>
      <c r="G165" s="6">
        <v>11194.240602600001</v>
      </c>
      <c r="H165" s="6">
        <v>22923.9115203</v>
      </c>
      <c r="I165" s="6">
        <v>24866.0884797</v>
      </c>
      <c r="J165" s="6">
        <v>44152</v>
      </c>
      <c r="K165" s="6">
        <v>29032</v>
      </c>
      <c r="L165" s="6">
        <v>21854</v>
      </c>
      <c r="M165" s="6">
        <v>18167</v>
      </c>
      <c r="N165" s="6">
        <v>4736</v>
      </c>
      <c r="O165" s="6">
        <v>5773</v>
      </c>
      <c r="P165" s="6">
        <v>60661</v>
      </c>
      <c r="Q165" s="6">
        <v>6821</v>
      </c>
      <c r="R165" s="6">
        <v>36907</v>
      </c>
      <c r="S165" s="6">
        <v>15918</v>
      </c>
      <c r="T165" s="6">
        <v>35942</v>
      </c>
      <c r="U165" s="6">
        <v>289865</v>
      </c>
      <c r="V165" s="6">
        <v>56197</v>
      </c>
      <c r="W165" s="6">
        <v>30160</v>
      </c>
      <c r="X165" s="6">
        <v>29074</v>
      </c>
      <c r="Y165" s="6">
        <v>34614</v>
      </c>
      <c r="Z165" s="6">
        <v>39301</v>
      </c>
      <c r="AA165" s="6">
        <v>21256</v>
      </c>
      <c r="AB165" s="6">
        <v>26205</v>
      </c>
      <c r="AC165" s="6">
        <v>51475</v>
      </c>
      <c r="AD165" s="6">
        <v>58050</v>
      </c>
      <c r="AE165" s="6">
        <f>+'[2]Resultados Trim. Corp 4T24'!Q32</f>
        <v>103062</v>
      </c>
    </row>
    <row r="166" spans="1:31" ht="15" customHeight="1" x14ac:dyDescent="0.15">
      <c r="A166" s="4" t="s">
        <v>23</v>
      </c>
      <c r="B166" s="4" t="s">
        <v>24</v>
      </c>
      <c r="C166" s="5" t="s">
        <v>44</v>
      </c>
      <c r="D166" s="6">
        <v>-716044.31843710004</v>
      </c>
      <c r="E166" s="6">
        <v>-706079.10018059995</v>
      </c>
      <c r="F166" s="6">
        <v>-840467.19086670002</v>
      </c>
      <c r="G166" s="6">
        <v>-837798.75087220001</v>
      </c>
      <c r="H166" s="6">
        <v>-800773.71730819996</v>
      </c>
      <c r="I166" s="6">
        <v>-1096982.2826918</v>
      </c>
      <c r="J166" s="6">
        <v>-1235427</v>
      </c>
      <c r="K166" s="6">
        <v>-1244054</v>
      </c>
      <c r="L166" s="6">
        <v>-1847871</v>
      </c>
      <c r="M166" s="6">
        <v>-1804805</v>
      </c>
      <c r="N166" s="6">
        <v>-2590696</v>
      </c>
      <c r="O166" s="6">
        <v>-2554135</v>
      </c>
      <c r="P166" s="6">
        <v>-2664234</v>
      </c>
      <c r="Q166" s="6">
        <v>-2621539</v>
      </c>
      <c r="R166" s="6">
        <v>-2466366</v>
      </c>
      <c r="S166" s="6">
        <v>-2579126</v>
      </c>
      <c r="T166" s="6">
        <v>-2530345</v>
      </c>
      <c r="U166" s="6">
        <v>-3011215</v>
      </c>
      <c r="V166" s="6">
        <v>-3046340</v>
      </c>
      <c r="W166" s="6">
        <v>-2845980</v>
      </c>
      <c r="X166" s="6">
        <v>-2528204</v>
      </c>
      <c r="Y166" s="6">
        <v>-2584139</v>
      </c>
      <c r="Z166" s="6">
        <v>-2975367</v>
      </c>
      <c r="AA166" s="6">
        <v>-3913561</v>
      </c>
      <c r="AB166" s="6">
        <v>-4999152</v>
      </c>
      <c r="AC166" s="6">
        <v>-4981148</v>
      </c>
      <c r="AD166" s="6">
        <v>-4907288</v>
      </c>
      <c r="AE166" s="6">
        <f>+'[2]Resultados Trim. Corp 4T24'!Q33</f>
        <v>-5004934</v>
      </c>
    </row>
    <row r="167" spans="1:31" ht="15" customHeight="1" x14ac:dyDescent="0.15">
      <c r="A167" s="4" t="s">
        <v>23</v>
      </c>
      <c r="B167" s="4" t="s">
        <v>24</v>
      </c>
      <c r="C167" s="5" t="s">
        <v>46</v>
      </c>
      <c r="D167" s="6">
        <v>8093.5309543000003</v>
      </c>
      <c r="E167" s="6">
        <v>7685.6387210000003</v>
      </c>
      <c r="F167" s="6">
        <v>9160.6569971999998</v>
      </c>
      <c r="G167" s="6">
        <v>19819.340802399998</v>
      </c>
      <c r="H167" s="6">
        <v>573805.62691380002</v>
      </c>
      <c r="I167" s="6">
        <v>315182.37308619998</v>
      </c>
      <c r="J167" s="6">
        <v>-988198</v>
      </c>
      <c r="K167" s="6">
        <v>749530</v>
      </c>
      <c r="L167" s="6">
        <v>-1488375</v>
      </c>
      <c r="M167" s="6">
        <v>-1128672</v>
      </c>
      <c r="N167" s="6">
        <v>-637419</v>
      </c>
      <c r="O167" s="6">
        <v>-266874</v>
      </c>
      <c r="P167" s="6">
        <v>-1356018</v>
      </c>
      <c r="Q167" s="6">
        <v>-1101382</v>
      </c>
      <c r="R167" s="6">
        <v>-2665118</v>
      </c>
      <c r="S167" s="6">
        <v>1487595</v>
      </c>
      <c r="T167" s="6">
        <v>3282810</v>
      </c>
      <c r="U167" s="6">
        <v>-1463108</v>
      </c>
      <c r="V167" s="6">
        <v>-2337696</v>
      </c>
      <c r="W167" s="6">
        <v>1923098</v>
      </c>
      <c r="X167" s="6">
        <v>620010</v>
      </c>
      <c r="Y167" s="6">
        <v>1479588</v>
      </c>
      <c r="Z167" s="6">
        <v>-2080842</v>
      </c>
      <c r="AA167" s="6">
        <v>1021432</v>
      </c>
      <c r="AB167" s="6">
        <v>-56644</v>
      </c>
      <c r="AC167" s="6">
        <v>-1469938</v>
      </c>
      <c r="AD167" s="6">
        <v>1561607</v>
      </c>
      <c r="AE167" s="6">
        <f>+'[2]Resultados Trim. Corp 4T24'!Q35</f>
        <v>-801020</v>
      </c>
    </row>
    <row r="168" spans="1:31" ht="15" customHeight="1" x14ac:dyDescent="0.15">
      <c r="A168" s="4"/>
      <c r="B168" s="4"/>
      <c r="C168" s="5" t="s">
        <v>47</v>
      </c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>
        <f>+'[2]Resultados Trim. Corp 4T24'!Q36</f>
        <v>-10233</v>
      </c>
    </row>
    <row r="169" spans="1:31" ht="15" customHeight="1" x14ac:dyDescent="0.15">
      <c r="A169" s="4" t="s">
        <v>23</v>
      </c>
      <c r="B169" s="4" t="s">
        <v>24</v>
      </c>
      <c r="C169" s="5" t="s">
        <v>48</v>
      </c>
      <c r="D169" s="6">
        <v>-595758.48421939998</v>
      </c>
      <c r="E169" s="6">
        <v>-681358.62773439998</v>
      </c>
      <c r="F169" s="6">
        <v>-748485.82267749996</v>
      </c>
      <c r="G169" s="6">
        <v>-111641.4429692</v>
      </c>
      <c r="H169" s="6">
        <v>-186742.11721230001</v>
      </c>
      <c r="I169" s="6">
        <v>-598722.88278770004</v>
      </c>
      <c r="J169" s="6">
        <v>-2177840</v>
      </c>
      <c r="K169" s="6">
        <v>28867846</v>
      </c>
      <c r="L169" s="6">
        <v>-3294610</v>
      </c>
      <c r="M169" s="6">
        <v>-2939654</v>
      </c>
      <c r="N169" s="6">
        <v>-3145606</v>
      </c>
      <c r="O169" s="6">
        <v>24963726</v>
      </c>
      <c r="P169" s="6">
        <v>-3935067</v>
      </c>
      <c r="Q169" s="6">
        <v>-878227</v>
      </c>
      <c r="R169" s="6">
        <v>-5036871</v>
      </c>
      <c r="S169" s="6">
        <v>-654592</v>
      </c>
      <c r="T169" s="6">
        <v>862149</v>
      </c>
      <c r="U169" s="6">
        <v>-13222244</v>
      </c>
      <c r="V169" s="6">
        <v>-5277392</v>
      </c>
      <c r="W169" s="6">
        <v>5205882</v>
      </c>
      <c r="X169" s="6">
        <v>-1858705</v>
      </c>
      <c r="Y169" s="6">
        <v>-5101671</v>
      </c>
      <c r="Z169" s="6">
        <v>15428377</v>
      </c>
      <c r="AA169" s="6">
        <v>31610714</v>
      </c>
      <c r="AB169" s="6">
        <v>-5076162</v>
      </c>
      <c r="AC169" s="6">
        <v>-2751005</v>
      </c>
      <c r="AD169" s="6">
        <v>-3166829</v>
      </c>
      <c r="AE169" s="6">
        <f>+'[2]Resultados Trim. Corp 4T24'!$Q$38</f>
        <v>-4146474</v>
      </c>
    </row>
    <row r="170" spans="1:31" ht="15" customHeight="1" x14ac:dyDescent="0.15">
      <c r="A170" s="4" t="s">
        <v>23</v>
      </c>
      <c r="B170" s="4" t="s">
        <v>24</v>
      </c>
      <c r="C170" s="5" t="s">
        <v>49</v>
      </c>
      <c r="D170" s="6">
        <v>2090895.5568431001</v>
      </c>
      <c r="E170" s="6">
        <v>2409082.6656447998</v>
      </c>
      <c r="F170" s="6">
        <v>2756732.0589343002</v>
      </c>
      <c r="G170" s="6">
        <v>5010725.4842982003</v>
      </c>
      <c r="H170" s="6">
        <v>3301989.870501</v>
      </c>
      <c r="I170" s="6">
        <v>2879073.129499</v>
      </c>
      <c r="J170" s="6">
        <v>1401601</v>
      </c>
      <c r="K170" s="6">
        <v>32849089</v>
      </c>
      <c r="L170" s="6">
        <v>337869</v>
      </c>
      <c r="M170" s="6">
        <v>-1196069</v>
      </c>
      <c r="N170" s="6">
        <v>-1747623</v>
      </c>
      <c r="O170" s="6">
        <v>31754380</v>
      </c>
      <c r="P170" s="6">
        <v>-1599182</v>
      </c>
      <c r="Q170" s="6">
        <v>2473890</v>
      </c>
      <c r="R170" s="6">
        <v>-1680285</v>
      </c>
      <c r="S170" s="6">
        <v>7596798</v>
      </c>
      <c r="T170" s="6">
        <v>5983653</v>
      </c>
      <c r="U170" s="6">
        <v>-7879860</v>
      </c>
      <c r="V170" s="6">
        <v>921563</v>
      </c>
      <c r="W170" s="6">
        <v>14145345</v>
      </c>
      <c r="X170" s="6">
        <v>4710546</v>
      </c>
      <c r="Y170" s="6">
        <v>1378738</v>
      </c>
      <c r="Z170" s="6">
        <v>22914758</v>
      </c>
      <c r="AA170" s="6">
        <v>43024926</v>
      </c>
      <c r="AB170" s="6">
        <v>7306486</v>
      </c>
      <c r="AC170" s="6">
        <v>9821695</v>
      </c>
      <c r="AD170" s="6">
        <v>9237660</v>
      </c>
      <c r="AE170" s="6">
        <f>+'[2]Resultados Trim. Corp 4T24'!$Q$39</f>
        <v>9768525</v>
      </c>
    </row>
    <row r="171" spans="1:31" ht="15" customHeight="1" x14ac:dyDescent="0.15">
      <c r="A171" s="4" t="s">
        <v>23</v>
      </c>
      <c r="B171" s="4" t="s">
        <v>24</v>
      </c>
      <c r="C171" s="5" t="s">
        <v>50</v>
      </c>
      <c r="D171" s="6">
        <v>-672942.03239109996</v>
      </c>
      <c r="E171" s="6">
        <v>-712285.03668539994</v>
      </c>
      <c r="F171" s="6">
        <v>-860517.78191260004</v>
      </c>
      <c r="G171" s="6">
        <v>-1548708.3618158</v>
      </c>
      <c r="H171" s="6">
        <v>-996622.35407710006</v>
      </c>
      <c r="I171" s="6">
        <v>-877961.64592289994</v>
      </c>
      <c r="J171" s="6">
        <v>-453573</v>
      </c>
      <c r="K171" s="6">
        <v>-9795209</v>
      </c>
      <c r="L171" s="6">
        <v>-135398</v>
      </c>
      <c r="M171" s="6">
        <v>324619</v>
      </c>
      <c r="N171" s="6">
        <v>484258</v>
      </c>
      <c r="O171" s="6">
        <v>-9368294</v>
      </c>
      <c r="P171" s="6">
        <v>462304</v>
      </c>
      <c r="Q171" s="6">
        <v>-752741</v>
      </c>
      <c r="R171" s="6">
        <v>483096</v>
      </c>
      <c r="S171" s="6">
        <v>-2267105</v>
      </c>
      <c r="T171" s="6">
        <v>-1790502</v>
      </c>
      <c r="U171" s="6">
        <v>2274903</v>
      </c>
      <c r="V171" s="6">
        <v>-319169</v>
      </c>
      <c r="W171" s="6">
        <v>-4246189</v>
      </c>
      <c r="X171" s="6">
        <v>-1405595</v>
      </c>
      <c r="Y171" s="6">
        <v>-471682</v>
      </c>
      <c r="Z171" s="6">
        <v>-6776562</v>
      </c>
      <c r="AA171" s="6">
        <v>-12736378</v>
      </c>
      <c r="AB171" s="6">
        <v>-2235829</v>
      </c>
      <c r="AC171" s="6">
        <v>-2916184</v>
      </c>
      <c r="AD171" s="6">
        <v>-2781244</v>
      </c>
      <c r="AE171" s="6">
        <f>+'[2]Resultados Trim. Corp 4T24'!$Q$40</f>
        <v>-2935886</v>
      </c>
    </row>
    <row r="172" spans="1:31" ht="15" customHeight="1" x14ac:dyDescent="0.15">
      <c r="A172" s="7" t="s">
        <v>23</v>
      </c>
      <c r="B172" s="7" t="s">
        <v>24</v>
      </c>
      <c r="C172" s="8" t="s">
        <v>53</v>
      </c>
      <c r="D172" s="9">
        <v>1417953.5244519999</v>
      </c>
      <c r="E172" s="9">
        <v>1696797.6289594001</v>
      </c>
      <c r="F172" s="9">
        <v>1896214.2770217001</v>
      </c>
      <c r="G172" s="9">
        <v>3462017.1224823999</v>
      </c>
      <c r="H172" s="9">
        <v>2305367.5164239001</v>
      </c>
      <c r="I172" s="9">
        <v>2001111.4835761001</v>
      </c>
      <c r="J172" s="9">
        <v>948028</v>
      </c>
      <c r="K172" s="9">
        <v>23053880</v>
      </c>
      <c r="L172" s="9">
        <v>202471</v>
      </c>
      <c r="M172" s="9">
        <v>-871450</v>
      </c>
      <c r="N172" s="9">
        <v>-1263365</v>
      </c>
      <c r="O172" s="9">
        <v>22386086</v>
      </c>
      <c r="P172" s="9">
        <v>-1136878</v>
      </c>
      <c r="Q172" s="9">
        <v>1721149</v>
      </c>
      <c r="R172" s="9">
        <v>-1197189</v>
      </c>
      <c r="S172" s="9">
        <v>5329693</v>
      </c>
      <c r="T172" s="9">
        <v>4193151</v>
      </c>
      <c r="U172" s="9">
        <v>-5604957</v>
      </c>
      <c r="V172" s="9">
        <v>602394</v>
      </c>
      <c r="W172" s="9">
        <v>9899156</v>
      </c>
      <c r="X172" s="9">
        <v>3304951</v>
      </c>
      <c r="Y172" s="9">
        <v>907056</v>
      </c>
      <c r="Z172" s="9">
        <v>16138196</v>
      </c>
      <c r="AA172" s="9">
        <v>30288548</v>
      </c>
      <c r="AB172" s="9">
        <v>5070657</v>
      </c>
      <c r="AC172" s="9">
        <v>6905511</v>
      </c>
      <c r="AD172" s="9">
        <v>6456416</v>
      </c>
      <c r="AE172" s="9">
        <f>+'[2]Resultados Trim. Corp 4T24'!$Q$41</f>
        <v>6832639</v>
      </c>
    </row>
    <row r="173" spans="1:31" ht="15" customHeight="1" x14ac:dyDescent="0.15">
      <c r="A173" s="4" t="s">
        <v>23</v>
      </c>
      <c r="B173" s="4" t="s">
        <v>24</v>
      </c>
      <c r="C173" s="5" t="s">
        <v>55</v>
      </c>
      <c r="D173" s="6">
        <v>21991.217487999998</v>
      </c>
      <c r="E173" s="6">
        <v>23705.213437999999</v>
      </c>
      <c r="F173" s="6">
        <v>26571.7003574999</v>
      </c>
      <c r="G173" s="6">
        <v>27865.988043000001</v>
      </c>
      <c r="H173" s="6">
        <v>27923.214143099998</v>
      </c>
      <c r="I173" s="6">
        <v>31513.785856900002</v>
      </c>
      <c r="J173" s="6">
        <v>34718</v>
      </c>
      <c r="K173" s="6">
        <v>41243</v>
      </c>
      <c r="L173" s="6">
        <v>45542</v>
      </c>
      <c r="M173" s="6">
        <v>46261</v>
      </c>
      <c r="N173" s="6">
        <v>43707</v>
      </c>
      <c r="O173" s="6">
        <v>42318</v>
      </c>
      <c r="P173" s="6">
        <v>28465</v>
      </c>
      <c r="Q173" s="6">
        <v>26976</v>
      </c>
      <c r="R173" s="6">
        <v>30018</v>
      </c>
      <c r="S173" s="6">
        <v>33442</v>
      </c>
      <c r="T173" s="6">
        <v>34650</v>
      </c>
      <c r="U173" s="6">
        <v>37363</v>
      </c>
      <c r="V173" s="6">
        <v>37934</v>
      </c>
      <c r="W173" s="6">
        <v>34334</v>
      </c>
      <c r="X173" s="6">
        <v>29187.0275175475</v>
      </c>
      <c r="Y173" s="6">
        <v>28222.075829952799</v>
      </c>
      <c r="Z173" s="6">
        <v>37308</v>
      </c>
      <c r="AA173" s="6">
        <v>32162.873447651698</v>
      </c>
      <c r="AB173" s="6">
        <v>40326</v>
      </c>
      <c r="AC173" s="6">
        <v>43736</v>
      </c>
      <c r="AD173" s="6">
        <v>42600</v>
      </c>
      <c r="AE173" s="6">
        <f>+'[2]Resultados Trim. Corp 4T24'!$Q$45</f>
        <v>45150</v>
      </c>
    </row>
    <row r="174" spans="1:31" ht="15" customHeight="1" x14ac:dyDescent="0.15">
      <c r="A174" s="7" t="s">
        <v>23</v>
      </c>
      <c r="B174" s="7" t="s">
        <v>24</v>
      </c>
      <c r="C174" s="8" t="s">
        <v>56</v>
      </c>
      <c r="D174" s="9">
        <v>2708645.2585505</v>
      </c>
      <c r="E174" s="9">
        <v>3114146.5068172002</v>
      </c>
      <c r="F174" s="9">
        <v>3531789.5819692998</v>
      </c>
      <c r="G174" s="9">
        <v>5150232.9153103996</v>
      </c>
      <c r="H174" s="9">
        <v>3516655.2018563999</v>
      </c>
      <c r="I174" s="9">
        <v>3509309.7981436001</v>
      </c>
      <c r="J174" s="9">
        <v>3614159</v>
      </c>
      <c r="K174" s="9">
        <v>4022486</v>
      </c>
      <c r="L174" s="9">
        <v>3678021</v>
      </c>
      <c r="M174" s="9">
        <v>1789846</v>
      </c>
      <c r="N174" s="9">
        <v>1441690</v>
      </c>
      <c r="O174" s="9">
        <v>6832972</v>
      </c>
      <c r="P174" s="9">
        <v>2364350</v>
      </c>
      <c r="Q174" s="9">
        <v>3379093</v>
      </c>
      <c r="R174" s="9">
        <v>3386604</v>
      </c>
      <c r="S174" s="9">
        <v>8284832</v>
      </c>
      <c r="T174" s="9">
        <v>5156154</v>
      </c>
      <c r="U174" s="9">
        <v>5379747</v>
      </c>
      <c r="V174" s="9">
        <v>6236889</v>
      </c>
      <c r="W174" s="9">
        <v>8973797</v>
      </c>
      <c r="X174" s="9">
        <v>6598438.0275175497</v>
      </c>
      <c r="Y174" s="9">
        <v>6508631.0758299502</v>
      </c>
      <c r="Z174" s="9">
        <v>7523689</v>
      </c>
      <c r="AA174" s="9">
        <v>11446374.873447699</v>
      </c>
      <c r="AB174" s="9">
        <v>12422974</v>
      </c>
      <c r="AC174" s="9">
        <v>12616436</v>
      </c>
      <c r="AD174" s="9">
        <v>12447089</v>
      </c>
      <c r="AE174" s="9">
        <f>+'[2]Resultados Trim. Corp 4T24'!$Q$47</f>
        <v>13960149</v>
      </c>
    </row>
    <row r="175" spans="1:31" ht="15" customHeight="1" x14ac:dyDescent="0.15">
      <c r="A175" s="4"/>
      <c r="B175" s="4"/>
      <c r="C175" s="5"/>
      <c r="D175" s="12" t="s">
        <v>54</v>
      </c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</row>
    <row r="176" spans="1:31" ht="15" customHeight="1" x14ac:dyDescent="0.15">
      <c r="A176" s="7"/>
      <c r="B176" s="7"/>
      <c r="C176" s="8" t="s">
        <v>277</v>
      </c>
      <c r="D176" s="16" t="s">
        <v>54</v>
      </c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</row>
    <row r="177" spans="1:31" ht="15" customHeight="1" x14ac:dyDescent="0.15">
      <c r="A177" s="4" t="s">
        <v>23</v>
      </c>
      <c r="B177" s="4" t="s">
        <v>24</v>
      </c>
      <c r="C177" s="5" t="s">
        <v>25</v>
      </c>
      <c r="D177" s="11">
        <v>0</v>
      </c>
      <c r="E177" s="11">
        <v>0</v>
      </c>
      <c r="F177" s="11">
        <v>0</v>
      </c>
      <c r="G177" s="11">
        <v>0</v>
      </c>
      <c r="H177" s="11">
        <v>0</v>
      </c>
      <c r="I177" s="6">
        <v>-0.28100001811981201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6">
        <v>-11420</v>
      </c>
      <c r="S177" s="6">
        <v>-3919</v>
      </c>
      <c r="T177" s="6">
        <v>-294</v>
      </c>
      <c r="U177" s="11">
        <v>0</v>
      </c>
      <c r="V177" s="11">
        <v>0</v>
      </c>
      <c r="W177" s="11">
        <v>0</v>
      </c>
      <c r="X177" s="11">
        <v>0</v>
      </c>
      <c r="Y177" s="6">
        <v>251589</v>
      </c>
      <c r="Z177" s="6">
        <v>-280860</v>
      </c>
      <c r="AA177" s="11">
        <v>0</v>
      </c>
      <c r="AB177" s="11">
        <v>0</v>
      </c>
      <c r="AC177" s="11">
        <v>0</v>
      </c>
      <c r="AD177" s="11">
        <v>0</v>
      </c>
      <c r="AE177" s="11">
        <f>+'[2]Resultados Trim. Corp 4T24'!S8</f>
        <v>0</v>
      </c>
    </row>
    <row r="178" spans="1:31" ht="15" customHeight="1" x14ac:dyDescent="0.15">
      <c r="A178" s="4" t="s">
        <v>23</v>
      </c>
      <c r="B178" s="4" t="s">
        <v>24</v>
      </c>
      <c r="C178" s="5" t="s">
        <v>26</v>
      </c>
      <c r="D178" s="6">
        <v>102445.72100000001</v>
      </c>
      <c r="E178" s="6">
        <v>122424.51002</v>
      </c>
      <c r="F178" s="6">
        <v>-174275.21875</v>
      </c>
      <c r="G178" s="6">
        <v>83237.796570599996</v>
      </c>
      <c r="H178" s="6">
        <v>-294205.84101999999</v>
      </c>
      <c r="I178" s="6">
        <v>-13831.444980013401</v>
      </c>
      <c r="J178" s="6">
        <v>78953</v>
      </c>
      <c r="K178" s="6">
        <v>58856</v>
      </c>
      <c r="L178" s="6">
        <v>-164965</v>
      </c>
      <c r="M178" s="6">
        <v>-869215</v>
      </c>
      <c r="N178" s="6">
        <v>1712796</v>
      </c>
      <c r="O178" s="6">
        <v>-119796</v>
      </c>
      <c r="P178" s="6">
        <v>-1704113</v>
      </c>
      <c r="Q178" s="6">
        <v>-149319</v>
      </c>
      <c r="R178" s="6">
        <v>-186909</v>
      </c>
      <c r="S178" s="6">
        <v>-115976</v>
      </c>
      <c r="T178" s="6">
        <v>146764</v>
      </c>
      <c r="U178" s="6">
        <v>200075</v>
      </c>
      <c r="V178" s="6">
        <v>-16602</v>
      </c>
      <c r="W178" s="6">
        <v>120927</v>
      </c>
      <c r="X178" s="6">
        <v>160503</v>
      </c>
      <c r="Y178" s="6">
        <v>174132</v>
      </c>
      <c r="Z178" s="6">
        <v>-467784</v>
      </c>
      <c r="AA178" s="6">
        <v>334742</v>
      </c>
      <c r="AB178" s="6">
        <v>-596786</v>
      </c>
      <c r="AC178" s="6">
        <v>-807430</v>
      </c>
      <c r="AD178" s="6">
        <v>-768389</v>
      </c>
      <c r="AE178" s="6">
        <f>+'[2]Resultados Trim. Corp 4T24'!S9</f>
        <v>-397939</v>
      </c>
    </row>
    <row r="179" spans="1:31" ht="15" customHeight="1" x14ac:dyDescent="0.15">
      <c r="A179" s="4" t="s">
        <v>23</v>
      </c>
      <c r="B179" s="4" t="s">
        <v>24</v>
      </c>
      <c r="C179" s="5" t="s">
        <v>27</v>
      </c>
      <c r="D179" s="6">
        <v>-279678.76194930001</v>
      </c>
      <c r="E179" s="6">
        <v>-270896.17975479999</v>
      </c>
      <c r="F179" s="6">
        <v>-278462.94730340003</v>
      </c>
      <c r="G179" s="6">
        <v>-336657.22990099998</v>
      </c>
      <c r="H179" s="6">
        <v>-290606.4088035</v>
      </c>
      <c r="I179" s="6">
        <v>-304150.0691965</v>
      </c>
      <c r="J179" s="6">
        <v>-295131</v>
      </c>
      <c r="K179" s="6">
        <v>-351865</v>
      </c>
      <c r="L179" s="6">
        <v>-318967</v>
      </c>
      <c r="M179" s="6">
        <v>-50218</v>
      </c>
      <c r="N179" s="6">
        <v>-255404</v>
      </c>
      <c r="O179" s="6">
        <v>-425301</v>
      </c>
      <c r="P179" s="6">
        <v>-338175</v>
      </c>
      <c r="Q179" s="6">
        <v>-399910</v>
      </c>
      <c r="R179" s="6">
        <v>-404419</v>
      </c>
      <c r="S179" s="6">
        <v>-479359</v>
      </c>
      <c r="T179" s="6">
        <v>-482669</v>
      </c>
      <c r="U179" s="6">
        <v>-473747</v>
      </c>
      <c r="V179" s="6">
        <v>-566934</v>
      </c>
      <c r="W179" s="6">
        <v>-243077</v>
      </c>
      <c r="X179" s="6">
        <v>-552784</v>
      </c>
      <c r="Y179" s="6">
        <v>-513214</v>
      </c>
      <c r="Z179" s="6">
        <v>-701093</v>
      </c>
      <c r="AA179" s="6">
        <v>-1032808</v>
      </c>
      <c r="AB179" s="6">
        <v>-1129163</v>
      </c>
      <c r="AC179" s="6">
        <v>-1060793</v>
      </c>
      <c r="AD179" s="6">
        <v>-890462</v>
      </c>
      <c r="AE179" s="6">
        <f>+'[2]Resultados Trim. Corp 4T24'!S10</f>
        <v>-1091561</v>
      </c>
    </row>
    <row r="180" spans="1:31" ht="15" customHeight="1" x14ac:dyDescent="0.15">
      <c r="A180" s="4" t="s">
        <v>23</v>
      </c>
      <c r="B180" s="4" t="s">
        <v>24</v>
      </c>
      <c r="C180" s="5" t="s">
        <v>28</v>
      </c>
      <c r="D180" s="6">
        <v>-177233.04094929999</v>
      </c>
      <c r="E180" s="6">
        <v>-148471.6697348</v>
      </c>
      <c r="F180" s="6">
        <v>-452738.16605340003</v>
      </c>
      <c r="G180" s="6">
        <v>-253419.4333304</v>
      </c>
      <c r="H180" s="6">
        <v>-584812.24982350005</v>
      </c>
      <c r="I180" s="6">
        <v>-317981.795176532</v>
      </c>
      <c r="J180" s="6">
        <v>-216178</v>
      </c>
      <c r="K180" s="6">
        <v>-293009</v>
      </c>
      <c r="L180" s="6">
        <v>-483932</v>
      </c>
      <c r="M180" s="6">
        <v>-919433</v>
      </c>
      <c r="N180" s="6">
        <v>1457392</v>
      </c>
      <c r="O180" s="6">
        <v>-545097</v>
      </c>
      <c r="P180" s="6">
        <v>-2042288</v>
      </c>
      <c r="Q180" s="6">
        <v>-549229</v>
      </c>
      <c r="R180" s="6">
        <v>-602748</v>
      </c>
      <c r="S180" s="6">
        <v>-599254</v>
      </c>
      <c r="T180" s="6">
        <v>-336199</v>
      </c>
      <c r="U180" s="6">
        <v>-273672</v>
      </c>
      <c r="V180" s="6">
        <v>-583536</v>
      </c>
      <c r="W180" s="6">
        <v>-122150</v>
      </c>
      <c r="X180" s="6">
        <v>-392281</v>
      </c>
      <c r="Y180" s="6">
        <v>-87493</v>
      </c>
      <c r="Z180" s="6">
        <v>-1449737</v>
      </c>
      <c r="AA180" s="6">
        <v>-698066</v>
      </c>
      <c r="AB180" s="6">
        <v>-1725949</v>
      </c>
      <c r="AC180" s="6">
        <v>-1868223</v>
      </c>
      <c r="AD180" s="6">
        <v>-1658851</v>
      </c>
      <c r="AE180" s="6">
        <f>+'[2]Resultados Trim. Corp 4T24'!$S$12</f>
        <v>-1489500</v>
      </c>
    </row>
    <row r="181" spans="1:31" ht="15" customHeight="1" x14ac:dyDescent="0.15">
      <c r="A181" s="4" t="s">
        <v>23</v>
      </c>
      <c r="B181" s="4" t="s">
        <v>24</v>
      </c>
      <c r="C181" s="5" t="s">
        <v>29</v>
      </c>
      <c r="D181" s="6">
        <v>-1131199.5360000001</v>
      </c>
      <c r="E181" s="6">
        <v>-1660166.2819999999</v>
      </c>
      <c r="F181" s="6">
        <v>-1320486.085</v>
      </c>
      <c r="G181" s="6">
        <v>-2469545.2710000002</v>
      </c>
      <c r="H181" s="6">
        <v>-1292179.659</v>
      </c>
      <c r="I181" s="6">
        <v>-466104.66900000902</v>
      </c>
      <c r="J181" s="6">
        <v>-955250</v>
      </c>
      <c r="K181" s="6">
        <v>-1840172</v>
      </c>
      <c r="L181" s="6">
        <v>-1214415</v>
      </c>
      <c r="M181" s="6">
        <v>-743448</v>
      </c>
      <c r="N181" s="6">
        <v>-1281159</v>
      </c>
      <c r="O181" s="6">
        <v>-1358929</v>
      </c>
      <c r="P181" s="11">
        <v>0</v>
      </c>
      <c r="Q181" s="11">
        <v>0</v>
      </c>
      <c r="R181" s="6">
        <v>-640653</v>
      </c>
      <c r="S181" s="6">
        <v>-612040</v>
      </c>
      <c r="T181" s="6">
        <v>-809349</v>
      </c>
      <c r="U181" s="6">
        <v>22860</v>
      </c>
      <c r="V181" s="6">
        <v>-70648</v>
      </c>
      <c r="W181" s="6">
        <v>-321085</v>
      </c>
      <c r="X181" s="6">
        <v>-186600</v>
      </c>
      <c r="Y181" s="6">
        <v>229459</v>
      </c>
      <c r="Z181" s="6">
        <v>820525</v>
      </c>
      <c r="AA181" s="6">
        <v>783429</v>
      </c>
      <c r="AB181" s="6">
        <v>150707</v>
      </c>
      <c r="AC181" s="6">
        <v>576987</v>
      </c>
      <c r="AD181" s="6">
        <v>800740</v>
      </c>
      <c r="AE181" s="6">
        <f>+'[2]Resultados Trim. Corp 4T24'!S14</f>
        <v>890297</v>
      </c>
    </row>
    <row r="182" spans="1:31" ht="15" customHeight="1" x14ac:dyDescent="0.15">
      <c r="A182" s="4" t="s">
        <v>23</v>
      </c>
      <c r="B182" s="4" t="s">
        <v>24</v>
      </c>
      <c r="C182" s="5" t="s">
        <v>30</v>
      </c>
      <c r="D182" s="6">
        <v>1853365.6276147999</v>
      </c>
      <c r="E182" s="6">
        <v>382522.75557480002</v>
      </c>
      <c r="F182" s="6">
        <v>975130.44686809997</v>
      </c>
      <c r="G182" s="6">
        <v>-1282709.11032</v>
      </c>
      <c r="H182" s="6">
        <v>174924.41252680001</v>
      </c>
      <c r="I182" s="6">
        <v>356505.25647320302</v>
      </c>
      <c r="J182" s="6">
        <v>374356</v>
      </c>
      <c r="K182" s="6">
        <v>387885</v>
      </c>
      <c r="L182" s="6">
        <v>1676245</v>
      </c>
      <c r="M182" s="6">
        <v>9285298</v>
      </c>
      <c r="N182" s="6">
        <v>9344</v>
      </c>
      <c r="O182" s="6">
        <v>11346782</v>
      </c>
      <c r="P182" s="6">
        <v>-5180439</v>
      </c>
      <c r="Q182" s="6">
        <v>-571078</v>
      </c>
      <c r="R182" s="6">
        <v>-3461614</v>
      </c>
      <c r="S182" s="6">
        <v>-6127545</v>
      </c>
      <c r="T182" s="6">
        <v>-4539914</v>
      </c>
      <c r="U182" s="6">
        <v>630213</v>
      </c>
      <c r="V182" s="6">
        <v>-755471</v>
      </c>
      <c r="W182" s="6">
        <v>-4351353</v>
      </c>
      <c r="X182" s="6">
        <v>-422848</v>
      </c>
      <c r="Y182" s="6">
        <v>-4503262</v>
      </c>
      <c r="Z182" s="6">
        <v>3212672</v>
      </c>
      <c r="AA182" s="6">
        <v>6846521</v>
      </c>
      <c r="AB182" s="6">
        <v>5644419</v>
      </c>
      <c r="AC182" s="6">
        <v>4772952</v>
      </c>
      <c r="AD182" s="6">
        <v>3982210</v>
      </c>
      <c r="AE182" s="6">
        <f>+'[2]Resultados Trim. Corp 4T24'!S15</f>
        <v>-1984093</v>
      </c>
    </row>
    <row r="183" spans="1:31" ht="15" customHeight="1" x14ac:dyDescent="0.15">
      <c r="A183" s="4" t="s">
        <v>23</v>
      </c>
      <c r="B183" s="4" t="s">
        <v>24</v>
      </c>
      <c r="C183" s="10" t="s">
        <v>31</v>
      </c>
      <c r="D183" s="6">
        <v>585.87761479999995</v>
      </c>
      <c r="E183" s="6">
        <v>519.17809480000005</v>
      </c>
      <c r="F183" s="6">
        <v>463.31461810000002</v>
      </c>
      <c r="G183" s="6">
        <v>379.47473680000002</v>
      </c>
      <c r="H183" s="6">
        <v>307.48738880000002</v>
      </c>
      <c r="I183" s="6">
        <v>278.23961120181798</v>
      </c>
      <c r="J183" s="6">
        <v>247</v>
      </c>
      <c r="K183" s="6">
        <v>222</v>
      </c>
      <c r="L183" s="6">
        <v>200</v>
      </c>
      <c r="M183" s="6">
        <v>68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1">
        <v>0</v>
      </c>
      <c r="Z183" s="11">
        <v>0</v>
      </c>
      <c r="AA183" s="11">
        <v>0</v>
      </c>
      <c r="AB183" s="11">
        <v>0</v>
      </c>
      <c r="AC183" s="11">
        <v>0</v>
      </c>
      <c r="AD183" s="11">
        <v>0</v>
      </c>
      <c r="AE183" s="11">
        <f>+'[2]Resultados Trim. Corp 4T24'!S16</f>
        <v>0</v>
      </c>
    </row>
    <row r="184" spans="1:31" ht="15" customHeight="1" x14ac:dyDescent="0.15">
      <c r="A184" s="4" t="s">
        <v>23</v>
      </c>
      <c r="B184" s="4" t="s">
        <v>24</v>
      </c>
      <c r="C184" s="10" t="s">
        <v>32</v>
      </c>
      <c r="D184" s="6">
        <v>1852779.75</v>
      </c>
      <c r="E184" s="6">
        <v>382003.57747999998</v>
      </c>
      <c r="F184" s="6">
        <v>974667.13225000002</v>
      </c>
      <c r="G184" s="6">
        <v>-1283088.5850567999</v>
      </c>
      <c r="H184" s="6">
        <v>174616.92513799999</v>
      </c>
      <c r="I184" s="6">
        <v>356227.01686200203</v>
      </c>
      <c r="J184" s="6">
        <v>374109</v>
      </c>
      <c r="K184" s="6">
        <v>387663</v>
      </c>
      <c r="L184" s="6">
        <v>1676045</v>
      </c>
      <c r="M184" s="6">
        <v>9285230</v>
      </c>
      <c r="N184" s="6">
        <v>9344</v>
      </c>
      <c r="O184" s="6">
        <v>11346782</v>
      </c>
      <c r="P184" s="6">
        <v>-5180439</v>
      </c>
      <c r="Q184" s="6">
        <v>-571078</v>
      </c>
      <c r="R184" s="6">
        <v>-3461614</v>
      </c>
      <c r="S184" s="6">
        <v>-6127545</v>
      </c>
      <c r="T184" s="6">
        <v>-4539914</v>
      </c>
      <c r="U184" s="6">
        <v>630213</v>
      </c>
      <c r="V184" s="6">
        <v>-755471</v>
      </c>
      <c r="W184" s="6">
        <v>-4351353</v>
      </c>
      <c r="X184" s="6">
        <v>-422848</v>
      </c>
      <c r="Y184" s="6">
        <v>-4503262</v>
      </c>
      <c r="Z184" s="6">
        <v>3212672</v>
      </c>
      <c r="AA184" s="6">
        <v>6846521</v>
      </c>
      <c r="AB184" s="6">
        <v>5644419</v>
      </c>
      <c r="AC184" s="6">
        <v>4772952</v>
      </c>
      <c r="AD184" s="6">
        <v>3982210</v>
      </c>
      <c r="AE184" s="6">
        <f>+'[2]Resultados Trim. Corp 4T24'!S17</f>
        <v>-1984093</v>
      </c>
    </row>
    <row r="185" spans="1:31" ht="15" customHeight="1" x14ac:dyDescent="0.15">
      <c r="A185" s="4" t="s">
        <v>23</v>
      </c>
      <c r="B185" s="4" t="s">
        <v>24</v>
      </c>
      <c r="C185" s="5" t="s">
        <v>34</v>
      </c>
      <c r="D185" s="11">
        <v>0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  <c r="X185" s="11">
        <v>0</v>
      </c>
      <c r="Y185" s="11">
        <v>0</v>
      </c>
      <c r="Z185" s="11">
        <v>0</v>
      </c>
      <c r="AA185" s="11">
        <v>0</v>
      </c>
      <c r="AB185" s="6">
        <v>-243698</v>
      </c>
      <c r="AC185" s="6">
        <v>-245781</v>
      </c>
      <c r="AD185" s="6">
        <v>-244307</v>
      </c>
      <c r="AE185" s="6">
        <f>+'[2]Resultados Trim. Corp 4T24'!$S$19</f>
        <v>-267270</v>
      </c>
    </row>
    <row r="186" spans="1:31" ht="15" customHeight="1" x14ac:dyDescent="0.15">
      <c r="A186" s="4" t="s">
        <v>23</v>
      </c>
      <c r="B186" s="4" t="s">
        <v>24</v>
      </c>
      <c r="C186" s="5" t="s">
        <v>35</v>
      </c>
      <c r="D186" s="6">
        <v>722166.09161480004</v>
      </c>
      <c r="E186" s="6">
        <v>-1277643.5264252</v>
      </c>
      <c r="F186" s="6">
        <v>-345355.63813189999</v>
      </c>
      <c r="G186" s="6">
        <v>-3752254.3813200002</v>
      </c>
      <c r="H186" s="6">
        <v>-1117255.2464731999</v>
      </c>
      <c r="I186" s="6">
        <v>-109599.412526806</v>
      </c>
      <c r="J186" s="6">
        <v>-580894</v>
      </c>
      <c r="K186" s="6">
        <v>-1452287</v>
      </c>
      <c r="L186" s="6">
        <v>461830</v>
      </c>
      <c r="M186" s="6">
        <v>8541850</v>
      </c>
      <c r="N186" s="6">
        <v>-1271815</v>
      </c>
      <c r="O186" s="6">
        <v>9987853</v>
      </c>
      <c r="P186" s="6">
        <v>-5180439</v>
      </c>
      <c r="Q186" s="6">
        <v>-571078</v>
      </c>
      <c r="R186" s="6">
        <v>-4102267</v>
      </c>
      <c r="S186" s="6">
        <v>-6739585</v>
      </c>
      <c r="T186" s="6">
        <v>-5349263</v>
      </c>
      <c r="U186" s="6">
        <v>653073</v>
      </c>
      <c r="V186" s="6">
        <v>-826119</v>
      </c>
      <c r="W186" s="6">
        <v>-4672438</v>
      </c>
      <c r="X186" s="6">
        <v>-609448</v>
      </c>
      <c r="Y186" s="6">
        <v>-4273803</v>
      </c>
      <c r="Z186" s="6">
        <v>4033197</v>
      </c>
      <c r="AA186" s="6">
        <v>7629950</v>
      </c>
      <c r="AB186" s="6">
        <v>5551428</v>
      </c>
      <c r="AC186" s="6">
        <v>5104158</v>
      </c>
      <c r="AD186" s="6">
        <v>4538643</v>
      </c>
      <c r="AE186" s="6">
        <f>+'[2]Resultados Trim. Corp 4T24'!$S$20</f>
        <v>-1361066</v>
      </c>
    </row>
    <row r="187" spans="1:31" ht="15" customHeight="1" x14ac:dyDescent="0.15">
      <c r="A187" s="4" t="s">
        <v>23</v>
      </c>
      <c r="B187" s="4" t="s">
        <v>24</v>
      </c>
      <c r="C187" s="5" t="s">
        <v>36</v>
      </c>
      <c r="D187" s="6">
        <v>-1131199.5360000001</v>
      </c>
      <c r="E187" s="6">
        <v>-1660166.2819999999</v>
      </c>
      <c r="F187" s="6">
        <v>-1320486.085</v>
      </c>
      <c r="G187" s="6">
        <v>-2469545.2710000002</v>
      </c>
      <c r="H187" s="6">
        <v>-1292179.659</v>
      </c>
      <c r="I187" s="6">
        <v>-466104.95000002702</v>
      </c>
      <c r="J187" s="6">
        <v>-955250</v>
      </c>
      <c r="K187" s="6">
        <v>-1840172</v>
      </c>
      <c r="L187" s="6">
        <v>-1214415</v>
      </c>
      <c r="M187" s="6">
        <v>-743448</v>
      </c>
      <c r="N187" s="6">
        <v>-1281159</v>
      </c>
      <c r="O187" s="6">
        <v>-1358929</v>
      </c>
      <c r="P187" s="11">
        <v>0</v>
      </c>
      <c r="Q187" s="11">
        <v>0</v>
      </c>
      <c r="R187" s="6">
        <v>-652073</v>
      </c>
      <c r="S187" s="6">
        <v>-615959</v>
      </c>
      <c r="T187" s="6">
        <v>-809643</v>
      </c>
      <c r="U187" s="6">
        <v>22860</v>
      </c>
      <c r="V187" s="6">
        <v>-70648</v>
      </c>
      <c r="W187" s="6">
        <v>-321085</v>
      </c>
      <c r="X187" s="6">
        <v>-186600</v>
      </c>
      <c r="Y187" s="6">
        <v>481048</v>
      </c>
      <c r="Z187" s="6">
        <v>539665</v>
      </c>
      <c r="AA187" s="6">
        <v>783429</v>
      </c>
      <c r="AB187" s="6">
        <v>150707</v>
      </c>
      <c r="AC187" s="6">
        <v>576987</v>
      </c>
      <c r="AD187" s="6">
        <v>800740</v>
      </c>
      <c r="AE187" s="6">
        <f>+'[2]Resultados Trim. Corp 4T24'!S22</f>
        <v>890297</v>
      </c>
    </row>
    <row r="188" spans="1:31" ht="15" customHeight="1" x14ac:dyDescent="0.15">
      <c r="A188" s="4" t="s">
        <v>23</v>
      </c>
      <c r="B188" s="4" t="s">
        <v>24</v>
      </c>
      <c r="C188" s="5" t="s">
        <v>37</v>
      </c>
      <c r="D188" s="6">
        <v>1955811.3486148</v>
      </c>
      <c r="E188" s="6">
        <v>504947.2655948</v>
      </c>
      <c r="F188" s="6">
        <v>800855.22811809997</v>
      </c>
      <c r="G188" s="6">
        <v>-1199471.3137494</v>
      </c>
      <c r="H188" s="6">
        <v>-119281.4284932</v>
      </c>
      <c r="I188" s="6">
        <v>342673.81149319001</v>
      </c>
      <c r="J188" s="6">
        <v>453309</v>
      </c>
      <c r="K188" s="6">
        <v>446741</v>
      </c>
      <c r="L188" s="6">
        <v>1511280</v>
      </c>
      <c r="M188" s="6">
        <v>8416083</v>
      </c>
      <c r="N188" s="6">
        <v>1722140</v>
      </c>
      <c r="O188" s="6">
        <v>11226986</v>
      </c>
      <c r="P188" s="6">
        <v>-6884552</v>
      </c>
      <c r="Q188" s="6">
        <v>-720397</v>
      </c>
      <c r="R188" s="6">
        <v>-3648523</v>
      </c>
      <c r="S188" s="6">
        <v>-6243521</v>
      </c>
      <c r="T188" s="6">
        <v>-4393150</v>
      </c>
      <c r="U188" s="6">
        <v>830288</v>
      </c>
      <c r="V188" s="6">
        <v>-772073</v>
      </c>
      <c r="W188" s="6">
        <v>-4230426</v>
      </c>
      <c r="X188" s="6">
        <v>-262345</v>
      </c>
      <c r="Y188" s="6">
        <v>-4329130</v>
      </c>
      <c r="Z188" s="6">
        <v>2744888</v>
      </c>
      <c r="AA188" s="6">
        <v>7181263</v>
      </c>
      <c r="AB188" s="6">
        <v>5047633</v>
      </c>
      <c r="AC188" s="6">
        <v>3965522</v>
      </c>
      <c r="AD188" s="6">
        <v>3213821</v>
      </c>
      <c r="AE188" s="6">
        <f>+'[2]Resultados Trim. Corp 4T24'!S23</f>
        <v>-2382032</v>
      </c>
    </row>
    <row r="189" spans="1:31" ht="15" customHeight="1" x14ac:dyDescent="0.15">
      <c r="A189" s="4" t="s">
        <v>23</v>
      </c>
      <c r="B189" s="4" t="s">
        <v>24</v>
      </c>
      <c r="C189" s="5" t="s">
        <v>38</v>
      </c>
      <c r="D189" s="6">
        <v>-279678.76194930001</v>
      </c>
      <c r="E189" s="6">
        <v>-270896.17975479999</v>
      </c>
      <c r="F189" s="6">
        <v>-278462.94730340003</v>
      </c>
      <c r="G189" s="6">
        <v>-336657.22990099998</v>
      </c>
      <c r="H189" s="6">
        <v>-290606.4088035</v>
      </c>
      <c r="I189" s="6">
        <v>-304150.0691965</v>
      </c>
      <c r="J189" s="6">
        <v>-295131</v>
      </c>
      <c r="K189" s="6">
        <v>-351865</v>
      </c>
      <c r="L189" s="6">
        <v>-318967</v>
      </c>
      <c r="M189" s="6">
        <v>-50218</v>
      </c>
      <c r="N189" s="6">
        <v>-255404</v>
      </c>
      <c r="O189" s="6">
        <v>-425301</v>
      </c>
      <c r="P189" s="6">
        <v>-338175</v>
      </c>
      <c r="Q189" s="6">
        <v>-399910</v>
      </c>
      <c r="R189" s="6">
        <v>-404419</v>
      </c>
      <c r="S189" s="6">
        <v>-479359</v>
      </c>
      <c r="T189" s="6">
        <v>-482669</v>
      </c>
      <c r="U189" s="6">
        <v>-473747</v>
      </c>
      <c r="V189" s="6">
        <v>-566934</v>
      </c>
      <c r="W189" s="6">
        <v>-243077</v>
      </c>
      <c r="X189" s="6">
        <v>-552784</v>
      </c>
      <c r="Y189" s="6">
        <v>-513214</v>
      </c>
      <c r="Z189" s="6">
        <v>-701093</v>
      </c>
      <c r="AA189" s="6">
        <v>-1032808</v>
      </c>
      <c r="AB189" s="6">
        <v>-1372861</v>
      </c>
      <c r="AC189" s="6">
        <v>-1306574</v>
      </c>
      <c r="AD189" s="6">
        <v>-1134769</v>
      </c>
      <c r="AE189" s="6">
        <f>+'[2]Resultados Trim. Corp 4T24'!S24</f>
        <v>-1358831</v>
      </c>
    </row>
    <row r="190" spans="1:31" ht="15" customHeight="1" x14ac:dyDescent="0.15">
      <c r="A190" s="4" t="s">
        <v>23</v>
      </c>
      <c r="B190" s="4" t="s">
        <v>24</v>
      </c>
      <c r="C190" s="5" t="s">
        <v>39</v>
      </c>
      <c r="D190" s="6">
        <v>544933.05066549999</v>
      </c>
      <c r="E190" s="6">
        <v>-1426115.1961600001</v>
      </c>
      <c r="F190" s="6">
        <v>-798093.80418530002</v>
      </c>
      <c r="G190" s="6">
        <v>-4005673.8146504001</v>
      </c>
      <c r="H190" s="6">
        <v>-1702067.4962967001</v>
      </c>
      <c r="I190" s="6">
        <v>-427581.20770333702</v>
      </c>
      <c r="J190" s="6">
        <v>-797072</v>
      </c>
      <c r="K190" s="6">
        <v>-1745296</v>
      </c>
      <c r="L190" s="6">
        <v>-22102</v>
      </c>
      <c r="M190" s="6">
        <v>7622417</v>
      </c>
      <c r="N190" s="6">
        <v>185577</v>
      </c>
      <c r="O190" s="6">
        <v>9442756</v>
      </c>
      <c r="P190" s="6">
        <v>-7222727</v>
      </c>
      <c r="Q190" s="6">
        <v>-1120307</v>
      </c>
      <c r="R190" s="6">
        <v>-4705015</v>
      </c>
      <c r="S190" s="6">
        <v>-7338839</v>
      </c>
      <c r="T190" s="6">
        <v>-5685462</v>
      </c>
      <c r="U190" s="6">
        <v>379401</v>
      </c>
      <c r="V190" s="6">
        <v>-1409655</v>
      </c>
      <c r="W190" s="6">
        <v>-4794588</v>
      </c>
      <c r="X190" s="6">
        <v>-1001729</v>
      </c>
      <c r="Y190" s="6">
        <v>-4361296</v>
      </c>
      <c r="Z190" s="6">
        <v>2583460</v>
      </c>
      <c r="AA190" s="6">
        <v>6931884</v>
      </c>
      <c r="AB190" s="6">
        <v>3825479</v>
      </c>
      <c r="AC190" s="6">
        <v>3235935</v>
      </c>
      <c r="AD190" s="6">
        <v>2879792</v>
      </c>
      <c r="AE190" s="6">
        <f>+'[2]Resultados Trim. Corp 4T24'!S25</f>
        <v>-2850566</v>
      </c>
    </row>
    <row r="191" spans="1:31" ht="15" customHeight="1" x14ac:dyDescent="0.15">
      <c r="A191" s="4" t="s">
        <v>23</v>
      </c>
      <c r="B191" s="4" t="s">
        <v>24</v>
      </c>
      <c r="C191" s="5" t="s">
        <v>40</v>
      </c>
      <c r="D191" s="6">
        <v>1290358.8475351001</v>
      </c>
      <c r="E191" s="6">
        <v>1805112.1536103999</v>
      </c>
      <c r="F191" s="6">
        <v>1465943.5276198999</v>
      </c>
      <c r="G191" s="6">
        <v>2674004.9701644001</v>
      </c>
      <c r="H191" s="6">
        <v>1371249.5060695</v>
      </c>
      <c r="I191" s="6">
        <v>545172.274930518</v>
      </c>
      <c r="J191" s="6">
        <v>1023025</v>
      </c>
      <c r="K191" s="6">
        <v>1943013</v>
      </c>
      <c r="L191" s="6">
        <v>1257325</v>
      </c>
      <c r="M191" s="6">
        <v>500198</v>
      </c>
      <c r="N191" s="6">
        <v>1237886</v>
      </c>
      <c r="O191" s="6">
        <v>866915</v>
      </c>
      <c r="P191" s="6">
        <v>-18923</v>
      </c>
      <c r="Q191" s="6">
        <v>39136</v>
      </c>
      <c r="R191" s="6">
        <v>679550</v>
      </c>
      <c r="S191" s="6">
        <v>1202504</v>
      </c>
      <c r="T191" s="6">
        <v>1539765</v>
      </c>
      <c r="U191" s="6">
        <v>711827</v>
      </c>
      <c r="V191" s="6">
        <v>901699</v>
      </c>
      <c r="W191" s="6">
        <v>808967</v>
      </c>
      <c r="X191" s="6">
        <v>927722</v>
      </c>
      <c r="Y191" s="6">
        <v>116829</v>
      </c>
      <c r="Z191" s="6">
        <v>396541</v>
      </c>
      <c r="AA191" s="6">
        <v>661643</v>
      </c>
      <c r="AB191" s="6">
        <v>1021745</v>
      </c>
      <c r="AC191" s="6">
        <v>927499</v>
      </c>
      <c r="AD191" s="6">
        <v>298395</v>
      </c>
      <c r="AE191" s="6">
        <f>+'[2]Resultados Trim. Corp 4T24'!$S$27</f>
        <v>423551</v>
      </c>
    </row>
    <row r="192" spans="1:31" ht="15" customHeight="1" x14ac:dyDescent="0.15">
      <c r="A192" s="7" t="s">
        <v>23</v>
      </c>
      <c r="B192" s="7" t="s">
        <v>24</v>
      </c>
      <c r="C192" s="8" t="s">
        <v>41</v>
      </c>
      <c r="D192" s="9">
        <v>1835291.8982005999</v>
      </c>
      <c r="E192" s="9">
        <v>378996.95745040203</v>
      </c>
      <c r="F192" s="9">
        <v>667849.72343460005</v>
      </c>
      <c r="G192" s="9">
        <v>-1331668.844486</v>
      </c>
      <c r="H192" s="9">
        <v>-330817.99022719997</v>
      </c>
      <c r="I192" s="9">
        <v>117591.067227181</v>
      </c>
      <c r="J192" s="9">
        <v>225953</v>
      </c>
      <c r="K192" s="9">
        <v>197717</v>
      </c>
      <c r="L192" s="9">
        <v>1235223</v>
      </c>
      <c r="M192" s="9">
        <v>8122615</v>
      </c>
      <c r="N192" s="9">
        <v>1423463</v>
      </c>
      <c r="O192" s="9">
        <v>10309671</v>
      </c>
      <c r="P192" s="9">
        <v>-7241650</v>
      </c>
      <c r="Q192" s="9">
        <v>-1081171</v>
      </c>
      <c r="R192" s="9">
        <v>-4025465</v>
      </c>
      <c r="S192" s="9">
        <v>-6136335</v>
      </c>
      <c r="T192" s="9">
        <v>-4145697</v>
      </c>
      <c r="U192" s="9">
        <v>1091228</v>
      </c>
      <c r="V192" s="9">
        <v>-507956</v>
      </c>
      <c r="W192" s="9">
        <v>-3985621</v>
      </c>
      <c r="X192" s="9">
        <v>-74007</v>
      </c>
      <c r="Y192" s="9">
        <v>-4244467</v>
      </c>
      <c r="Z192" s="9">
        <v>2980001</v>
      </c>
      <c r="AA192" s="9">
        <v>7593527</v>
      </c>
      <c r="AB192" s="9">
        <v>4847224</v>
      </c>
      <c r="AC192" s="9">
        <v>4163434</v>
      </c>
      <c r="AD192" s="9">
        <v>3178187</v>
      </c>
      <c r="AE192" s="9">
        <f>+'[2]Resultados Trim. Corp 4T24'!$S$29</f>
        <v>-2427015</v>
      </c>
    </row>
    <row r="193" spans="1:31" ht="15" customHeight="1" x14ac:dyDescent="0.15">
      <c r="A193" s="4" t="s">
        <v>23</v>
      </c>
      <c r="B193" s="4" t="s">
        <v>24</v>
      </c>
      <c r="C193" s="5" t="s">
        <v>42</v>
      </c>
      <c r="D193" s="6">
        <v>3.6778000000000002E-3</v>
      </c>
      <c r="E193" s="6">
        <v>-1439.3940995999999</v>
      </c>
      <c r="F193" s="6">
        <v>-8.0250300000216199E-2</v>
      </c>
      <c r="G193" s="6">
        <v>114919.78522799999</v>
      </c>
      <c r="H193" s="6">
        <v>2.5282E-3</v>
      </c>
      <c r="I193" s="6">
        <v>-794.79552819773505</v>
      </c>
      <c r="J193" s="6">
        <v>527</v>
      </c>
      <c r="K193" s="6">
        <v>12698</v>
      </c>
      <c r="L193" s="6">
        <v>6645</v>
      </c>
      <c r="M193" s="6">
        <v>44858</v>
      </c>
      <c r="N193" s="6">
        <v>66464</v>
      </c>
      <c r="O193" s="6">
        <v>-11086</v>
      </c>
      <c r="P193" s="6">
        <v>-293</v>
      </c>
      <c r="Q193" s="6">
        <v>-56</v>
      </c>
      <c r="R193" s="6">
        <v>-11750</v>
      </c>
      <c r="S193" s="6">
        <v>-2062</v>
      </c>
      <c r="T193" s="6">
        <v>-446</v>
      </c>
      <c r="U193" s="6">
        <v>81</v>
      </c>
      <c r="V193" s="6">
        <v>-3069</v>
      </c>
      <c r="W193" s="6">
        <v>-3173</v>
      </c>
      <c r="X193" s="6">
        <v>-2953</v>
      </c>
      <c r="Y193" s="6">
        <v>-1958</v>
      </c>
      <c r="Z193" s="6">
        <v>-8280138</v>
      </c>
      <c r="AA193" s="6">
        <v>-9871778</v>
      </c>
      <c r="AB193" s="6">
        <v>658</v>
      </c>
      <c r="AC193" s="6">
        <v>131</v>
      </c>
      <c r="AD193" s="6">
        <v>-17</v>
      </c>
      <c r="AE193" s="6">
        <f>+'[2]Resultados Trim. Corp 4T24'!S31</f>
        <v>-288</v>
      </c>
    </row>
    <row r="194" spans="1:31" ht="15" customHeight="1" x14ac:dyDescent="0.15">
      <c r="A194" s="4" t="s">
        <v>23</v>
      </c>
      <c r="B194" s="4" t="s">
        <v>24</v>
      </c>
      <c r="C194" s="5" t="s">
        <v>43</v>
      </c>
      <c r="D194" s="6">
        <v>5288.7198937000003</v>
      </c>
      <c r="E194" s="6">
        <v>8314.4397841999998</v>
      </c>
      <c r="F194" s="6">
        <v>3890.1323044999999</v>
      </c>
      <c r="G194" s="6">
        <v>4965.0917004000003</v>
      </c>
      <c r="H194" s="6">
        <v>4558.0557019999997</v>
      </c>
      <c r="I194" s="6">
        <v>21771.053298000101</v>
      </c>
      <c r="J194" s="6">
        <v>9484</v>
      </c>
      <c r="K194" s="6">
        <v>20078</v>
      </c>
      <c r="L194" s="6">
        <v>22682</v>
      </c>
      <c r="M194" s="6">
        <v>8860</v>
      </c>
      <c r="N194" s="6">
        <v>2024</v>
      </c>
      <c r="O194" s="6">
        <v>1425</v>
      </c>
      <c r="P194" s="6">
        <v>1193</v>
      </c>
      <c r="Q194" s="6">
        <v>476</v>
      </c>
      <c r="R194" s="6">
        <v>4706</v>
      </c>
      <c r="S194" s="6">
        <v>242316</v>
      </c>
      <c r="T194" s="6">
        <v>17661</v>
      </c>
      <c r="U194" s="6">
        <v>8340</v>
      </c>
      <c r="V194" s="6">
        <v>3165</v>
      </c>
      <c r="W194" s="6">
        <v>8075</v>
      </c>
      <c r="X194" s="6">
        <v>12244</v>
      </c>
      <c r="Y194" s="6">
        <v>6239</v>
      </c>
      <c r="Z194" s="6">
        <v>5629</v>
      </c>
      <c r="AA194" s="6">
        <v>9900</v>
      </c>
      <c r="AB194" s="6">
        <v>14626</v>
      </c>
      <c r="AC194" s="6">
        <v>290</v>
      </c>
      <c r="AD194" s="6">
        <v>51029</v>
      </c>
      <c r="AE194" s="6">
        <f>+'[2]Resultados Trim. Corp 4T24'!S32</f>
        <v>121131</v>
      </c>
    </row>
    <row r="195" spans="1:31" ht="15" customHeight="1" x14ac:dyDescent="0.15">
      <c r="A195" s="4" t="s">
        <v>23</v>
      </c>
      <c r="B195" s="4" t="s">
        <v>24</v>
      </c>
      <c r="C195" s="5" t="s">
        <v>44</v>
      </c>
      <c r="D195" s="6">
        <v>-264.91559080000002</v>
      </c>
      <c r="E195" s="6">
        <v>17196.6617018</v>
      </c>
      <c r="F195" s="6">
        <v>75717.752268299999</v>
      </c>
      <c r="G195" s="6">
        <v>76094.192119400002</v>
      </c>
      <c r="H195" s="6">
        <v>171189.0780825</v>
      </c>
      <c r="I195" s="6">
        <v>221005.8219175</v>
      </c>
      <c r="J195" s="6">
        <v>270452</v>
      </c>
      <c r="K195" s="6">
        <v>281776</v>
      </c>
      <c r="L195" s="6">
        <v>275584</v>
      </c>
      <c r="M195" s="6">
        <v>296269</v>
      </c>
      <c r="N195" s="6">
        <v>295806</v>
      </c>
      <c r="O195" s="6">
        <v>306978</v>
      </c>
      <c r="P195" s="6">
        <v>284502</v>
      </c>
      <c r="Q195" s="6">
        <v>362303</v>
      </c>
      <c r="R195" s="6">
        <v>338983</v>
      </c>
      <c r="S195" s="6">
        <v>354514</v>
      </c>
      <c r="T195" s="6">
        <v>353729</v>
      </c>
      <c r="U195" s="6">
        <v>369915</v>
      </c>
      <c r="V195" s="6">
        <v>383216</v>
      </c>
      <c r="W195" s="6">
        <v>376689</v>
      </c>
      <c r="X195" s="6">
        <v>335522</v>
      </c>
      <c r="Y195" s="6">
        <v>383114</v>
      </c>
      <c r="Z195" s="6">
        <v>458335</v>
      </c>
      <c r="AA195" s="6">
        <v>573924</v>
      </c>
      <c r="AB195" s="6">
        <v>689537</v>
      </c>
      <c r="AC195" s="6">
        <v>706970</v>
      </c>
      <c r="AD195" s="6">
        <v>689339</v>
      </c>
      <c r="AE195" s="6">
        <f>+'[2]Resultados Trim. Corp 4T24'!S33</f>
        <v>655867</v>
      </c>
    </row>
    <row r="196" spans="1:31" ht="15" customHeight="1" x14ac:dyDescent="0.15">
      <c r="A196" s="4" t="s">
        <v>23</v>
      </c>
      <c r="B196" s="4" t="s">
        <v>24</v>
      </c>
      <c r="C196" s="5" t="s">
        <v>46</v>
      </c>
      <c r="D196" s="6">
        <v>-448.35252059999999</v>
      </c>
      <c r="E196" s="6">
        <v>1413.4936674</v>
      </c>
      <c r="F196" s="6">
        <v>905.75997389999998</v>
      </c>
      <c r="G196" s="6">
        <v>1749.4359434</v>
      </c>
      <c r="H196" s="6">
        <v>-118408.7429408</v>
      </c>
      <c r="I196" s="6">
        <v>-35930.655059200297</v>
      </c>
      <c r="J196" s="6">
        <v>169034</v>
      </c>
      <c r="K196" s="6">
        <v>-126388</v>
      </c>
      <c r="L196" s="6">
        <v>243795</v>
      </c>
      <c r="M196" s="6">
        <v>168111</v>
      </c>
      <c r="N196" s="6">
        <v>130877</v>
      </c>
      <c r="O196" s="6">
        <v>46349</v>
      </c>
      <c r="P196" s="6">
        <v>232819</v>
      </c>
      <c r="Q196" s="6">
        <v>174432</v>
      </c>
      <c r="R196" s="6">
        <v>452822</v>
      </c>
      <c r="S196" s="6">
        <v>-257251</v>
      </c>
      <c r="T196" s="6">
        <v>-572682</v>
      </c>
      <c r="U196" s="6">
        <v>264710</v>
      </c>
      <c r="V196" s="6">
        <v>345720</v>
      </c>
      <c r="W196" s="6">
        <v>-355201</v>
      </c>
      <c r="X196" s="6">
        <v>-96461</v>
      </c>
      <c r="Y196" s="6">
        <v>-346261</v>
      </c>
      <c r="Z196" s="6">
        <v>314479</v>
      </c>
      <c r="AA196" s="6">
        <v>-175120</v>
      </c>
      <c r="AB196" s="6">
        <v>3639</v>
      </c>
      <c r="AC196" s="6">
        <v>241713</v>
      </c>
      <c r="AD196" s="6">
        <v>-255354</v>
      </c>
      <c r="AE196" s="6">
        <f>+'[2]Resultados Trim. Corp 4T24'!S35</f>
        <v>115948</v>
      </c>
    </row>
    <row r="197" spans="1:31" ht="15" customHeight="1" x14ac:dyDescent="0.15">
      <c r="A197" s="4" t="s">
        <v>23</v>
      </c>
      <c r="B197" s="4" t="s">
        <v>24</v>
      </c>
      <c r="C197" s="5" t="s">
        <v>48</v>
      </c>
      <c r="D197" s="6">
        <v>4575.4554601</v>
      </c>
      <c r="E197" s="6">
        <v>25485.201053799999</v>
      </c>
      <c r="F197" s="6">
        <v>80513.5642964</v>
      </c>
      <c r="G197" s="6">
        <v>197728.5049912</v>
      </c>
      <c r="H197" s="6">
        <v>57338.393371899998</v>
      </c>
      <c r="I197" s="6">
        <v>206051.42462810199</v>
      </c>
      <c r="J197" s="6">
        <v>449497</v>
      </c>
      <c r="K197" s="6">
        <v>188164</v>
      </c>
      <c r="L197" s="6">
        <v>548706</v>
      </c>
      <c r="M197" s="6">
        <v>518098</v>
      </c>
      <c r="N197" s="6">
        <v>495171</v>
      </c>
      <c r="O197" s="6">
        <v>343666</v>
      </c>
      <c r="P197" s="6">
        <v>518221</v>
      </c>
      <c r="Q197" s="6">
        <v>537155</v>
      </c>
      <c r="R197" s="6">
        <v>784761</v>
      </c>
      <c r="S197" s="6">
        <v>337517</v>
      </c>
      <c r="T197" s="6">
        <v>-201738</v>
      </c>
      <c r="U197" s="6">
        <v>643046</v>
      </c>
      <c r="V197" s="6">
        <v>729032</v>
      </c>
      <c r="W197" s="6">
        <v>26390</v>
      </c>
      <c r="X197" s="6">
        <v>248352</v>
      </c>
      <c r="Y197" s="6">
        <v>41134</v>
      </c>
      <c r="Z197" s="6">
        <v>-7501695</v>
      </c>
      <c r="AA197" s="6">
        <v>-9463074</v>
      </c>
      <c r="AB197" s="6">
        <v>708460</v>
      </c>
      <c r="AC197" s="6">
        <v>949104</v>
      </c>
      <c r="AD197" s="6">
        <v>484997</v>
      </c>
      <c r="AE197" s="6">
        <f>+'[2]Resultados Trim. Corp 4T24'!S38</f>
        <v>892658</v>
      </c>
    </row>
    <row r="198" spans="1:31" ht="15" customHeight="1" x14ac:dyDescent="0.15">
      <c r="A198" s="4" t="s">
        <v>23</v>
      </c>
      <c r="B198" s="4" t="s">
        <v>24</v>
      </c>
      <c r="C198" s="5" t="s">
        <v>49</v>
      </c>
      <c r="D198" s="6">
        <v>1839867.3536606999</v>
      </c>
      <c r="E198" s="6">
        <v>404482.15850420197</v>
      </c>
      <c r="F198" s="6">
        <v>748363.28773099999</v>
      </c>
      <c r="G198" s="6">
        <v>-1133940.3394948</v>
      </c>
      <c r="H198" s="6">
        <v>-273479.59685530001</v>
      </c>
      <c r="I198" s="6">
        <v>323642.49185528298</v>
      </c>
      <c r="J198" s="6">
        <v>675450</v>
      </c>
      <c r="K198" s="6">
        <v>385881</v>
      </c>
      <c r="L198" s="6">
        <v>1783929</v>
      </c>
      <c r="M198" s="6">
        <v>8640713</v>
      </c>
      <c r="N198" s="6">
        <v>1918634</v>
      </c>
      <c r="O198" s="6">
        <v>10653337</v>
      </c>
      <c r="P198" s="6">
        <v>-6723429</v>
      </c>
      <c r="Q198" s="6">
        <v>-544016</v>
      </c>
      <c r="R198" s="6">
        <v>-3240704</v>
      </c>
      <c r="S198" s="6">
        <v>-5798818</v>
      </c>
      <c r="T198" s="6">
        <v>-4347435</v>
      </c>
      <c r="U198" s="6">
        <v>1734274</v>
      </c>
      <c r="V198" s="6">
        <v>221076</v>
      </c>
      <c r="W198" s="6">
        <v>-3959231</v>
      </c>
      <c r="X198" s="6">
        <v>174345</v>
      </c>
      <c r="Y198" s="6">
        <v>-4203333</v>
      </c>
      <c r="Z198" s="6">
        <v>-4521694</v>
      </c>
      <c r="AA198" s="6">
        <v>-1869547</v>
      </c>
      <c r="AB198" s="6">
        <v>5555684</v>
      </c>
      <c r="AC198" s="6">
        <v>5112538</v>
      </c>
      <c r="AD198" s="6">
        <v>3663184</v>
      </c>
      <c r="AE198" s="6">
        <f>+'[2]Resultados Trim. Corp 4T24'!$S$39</f>
        <v>-1534357</v>
      </c>
    </row>
    <row r="199" spans="1:31" ht="15" customHeight="1" x14ac:dyDescent="0.15">
      <c r="A199" s="4" t="s">
        <v>23</v>
      </c>
      <c r="B199" s="4" t="s">
        <v>24</v>
      </c>
      <c r="C199" s="5" t="s">
        <v>50</v>
      </c>
      <c r="D199" s="6">
        <v>-542347.2304305</v>
      </c>
      <c r="E199" s="6">
        <v>-122537.3893064</v>
      </c>
      <c r="F199" s="6">
        <v>-222496.97317129999</v>
      </c>
      <c r="G199" s="6">
        <v>333182.73990779999</v>
      </c>
      <c r="H199" s="6">
        <v>46573.337377800002</v>
      </c>
      <c r="I199" s="6">
        <v>-76681.559377799102</v>
      </c>
      <c r="J199" s="6">
        <v>-206877</v>
      </c>
      <c r="K199" s="6">
        <v>-109190</v>
      </c>
      <c r="L199" s="6">
        <v>-524198</v>
      </c>
      <c r="M199" s="6">
        <v>-2543783</v>
      </c>
      <c r="N199" s="6">
        <v>-539990</v>
      </c>
      <c r="O199" s="6">
        <v>-2013416</v>
      </c>
      <c r="P199" s="6">
        <v>1983832</v>
      </c>
      <c r="Q199" s="6">
        <v>160211</v>
      </c>
      <c r="R199" s="6">
        <v>955932</v>
      </c>
      <c r="S199" s="6">
        <v>1710878</v>
      </c>
      <c r="T199" s="6">
        <v>1266161</v>
      </c>
      <c r="U199" s="6">
        <v>-505946</v>
      </c>
      <c r="V199" s="6">
        <v>-73540</v>
      </c>
      <c r="W199" s="6">
        <v>1169682</v>
      </c>
      <c r="X199" s="6">
        <v>-33822</v>
      </c>
      <c r="Y199" s="6">
        <v>1214518</v>
      </c>
      <c r="Z199" s="6">
        <v>1333908</v>
      </c>
      <c r="AA199" s="6">
        <v>527618</v>
      </c>
      <c r="AB199" s="6">
        <v>-1666087</v>
      </c>
      <c r="AC199" s="6">
        <v>-1482386</v>
      </c>
      <c r="AD199" s="6">
        <v>-1078016</v>
      </c>
      <c r="AE199" s="6">
        <f>+'[2]Resultados Trim. Corp 4T24'!$S$40</f>
        <v>452441</v>
      </c>
    </row>
    <row r="200" spans="1:31" ht="15" customHeight="1" x14ac:dyDescent="0.15">
      <c r="A200" s="7" t="s">
        <v>23</v>
      </c>
      <c r="B200" s="7" t="s">
        <v>24</v>
      </c>
      <c r="C200" s="8" t="s">
        <v>53</v>
      </c>
      <c r="D200" s="9">
        <v>1297520.1232302</v>
      </c>
      <c r="E200" s="9">
        <v>281944.769197802</v>
      </c>
      <c r="F200" s="9">
        <v>525866.31455969997</v>
      </c>
      <c r="G200" s="9">
        <v>-800757.59958700102</v>
      </c>
      <c r="H200" s="9">
        <v>-226906.25947749999</v>
      </c>
      <c r="I200" s="9">
        <v>246960.93247748399</v>
      </c>
      <c r="J200" s="9">
        <v>468573</v>
      </c>
      <c r="K200" s="9">
        <v>276691</v>
      </c>
      <c r="L200" s="9">
        <v>1259731</v>
      </c>
      <c r="M200" s="9">
        <v>6096930</v>
      </c>
      <c r="N200" s="9">
        <v>1378644</v>
      </c>
      <c r="O200" s="9">
        <v>8639921</v>
      </c>
      <c r="P200" s="9">
        <v>-4739597</v>
      </c>
      <c r="Q200" s="9">
        <v>-383805</v>
      </c>
      <c r="R200" s="9">
        <v>-2284772</v>
      </c>
      <c r="S200" s="9">
        <v>-4087940</v>
      </c>
      <c r="T200" s="9">
        <v>-3081274</v>
      </c>
      <c r="U200" s="9">
        <v>1228328</v>
      </c>
      <c r="V200" s="9">
        <v>147536</v>
      </c>
      <c r="W200" s="9">
        <v>-2789549</v>
      </c>
      <c r="X200" s="9">
        <v>140523</v>
      </c>
      <c r="Y200" s="9">
        <v>-2988815</v>
      </c>
      <c r="Z200" s="9">
        <v>-3187786</v>
      </c>
      <c r="AA200" s="9">
        <v>-1341929</v>
      </c>
      <c r="AB200" s="9">
        <v>3889597</v>
      </c>
      <c r="AC200" s="9">
        <v>3630152</v>
      </c>
      <c r="AD200" s="9">
        <v>2585168</v>
      </c>
      <c r="AE200" s="9">
        <f>+'[2]Resultados Trim. Corp 4T24'!$S$41</f>
        <v>-1081916</v>
      </c>
    </row>
    <row r="201" spans="1:31" ht="15" customHeight="1" x14ac:dyDescent="0.15">
      <c r="A201" s="4" t="s">
        <v>23</v>
      </c>
      <c r="B201" s="4" t="s">
        <v>24</v>
      </c>
      <c r="C201" s="5" t="s">
        <v>55</v>
      </c>
      <c r="D201" s="6">
        <v>117097.9759474</v>
      </c>
      <c r="E201" s="6">
        <v>120064.84720800001</v>
      </c>
      <c r="F201" s="6">
        <v>126924.5537285</v>
      </c>
      <c r="G201" s="6">
        <v>127417.984438</v>
      </c>
      <c r="H201" s="6">
        <v>85671.152780300006</v>
      </c>
      <c r="I201" s="6">
        <v>87456.623219700501</v>
      </c>
      <c r="J201" s="6">
        <v>88971</v>
      </c>
      <c r="K201" s="6">
        <v>95410</v>
      </c>
      <c r="L201" s="6">
        <v>109145</v>
      </c>
      <c r="M201" s="6">
        <v>111260</v>
      </c>
      <c r="N201" s="6">
        <v>97054</v>
      </c>
      <c r="O201" s="6">
        <v>700955</v>
      </c>
      <c r="P201" s="6">
        <v>111765</v>
      </c>
      <c r="Q201" s="6">
        <v>119381</v>
      </c>
      <c r="R201" s="6">
        <v>130269</v>
      </c>
      <c r="S201" s="6">
        <v>-388472</v>
      </c>
      <c r="T201" s="6">
        <v>-533993</v>
      </c>
      <c r="U201" s="6">
        <v>-568044</v>
      </c>
      <c r="V201" s="6">
        <v>-603889</v>
      </c>
      <c r="W201" s="6">
        <v>-590573</v>
      </c>
      <c r="X201" s="6">
        <v>-496130</v>
      </c>
      <c r="Y201" s="6">
        <v>-153460</v>
      </c>
      <c r="Z201" s="6">
        <v>-186250</v>
      </c>
      <c r="AA201" s="6">
        <v>-263681</v>
      </c>
      <c r="AB201" s="6">
        <v>-355944</v>
      </c>
      <c r="AC201" s="6">
        <v>-358365</v>
      </c>
      <c r="AD201" s="6">
        <v>-356724</v>
      </c>
      <c r="AE201" s="6">
        <f>+'[2]Resultados Trim. Corp 4T24'!$S$45</f>
        <v>-370742</v>
      </c>
    </row>
    <row r="202" spans="1:31" ht="15" customHeight="1" x14ac:dyDescent="0.15">
      <c r="A202" s="7" t="s">
        <v>23</v>
      </c>
      <c r="B202" s="7" t="s">
        <v>24</v>
      </c>
      <c r="C202" s="8" t="s">
        <v>56</v>
      </c>
      <c r="D202" s="9">
        <v>1951803.9965331999</v>
      </c>
      <c r="E202" s="9">
        <v>498542.62656360201</v>
      </c>
      <c r="F202" s="9">
        <v>794774.27716309996</v>
      </c>
      <c r="G202" s="9">
        <v>-1204630.3347848</v>
      </c>
      <c r="H202" s="9">
        <v>-245454.32483570001</v>
      </c>
      <c r="I202" s="9">
        <v>204769.45083568001</v>
      </c>
      <c r="J202" s="9">
        <v>314677</v>
      </c>
      <c r="K202" s="9">
        <v>292905</v>
      </c>
      <c r="L202" s="9">
        <v>1344368</v>
      </c>
      <c r="M202" s="9">
        <v>8233875</v>
      </c>
      <c r="N202" s="9">
        <v>1520517</v>
      </c>
      <c r="O202" s="9">
        <v>11010626</v>
      </c>
      <c r="P202" s="9">
        <v>-7129885</v>
      </c>
      <c r="Q202" s="9">
        <v>-961790</v>
      </c>
      <c r="R202" s="9">
        <v>-3895196</v>
      </c>
      <c r="S202" s="9">
        <v>-6524807</v>
      </c>
      <c r="T202" s="9">
        <v>-4679690</v>
      </c>
      <c r="U202" s="9">
        <v>523184</v>
      </c>
      <c r="V202" s="9">
        <v>-1111845</v>
      </c>
      <c r="W202" s="9">
        <v>-4576194</v>
      </c>
      <c r="X202" s="9">
        <v>-570137</v>
      </c>
      <c r="Y202" s="9">
        <v>-4397927</v>
      </c>
      <c r="Z202" s="9">
        <v>2793751</v>
      </c>
      <c r="AA202" s="9">
        <v>7329846</v>
      </c>
      <c r="AB202" s="9">
        <v>4491280</v>
      </c>
      <c r="AC202" s="9">
        <v>3805069</v>
      </c>
      <c r="AD202" s="9">
        <v>2821463</v>
      </c>
      <c r="AE202" s="9">
        <f>+'[2]Resultados Trim. Corp 4T24'!$S$47</f>
        <v>-2797757</v>
      </c>
    </row>
    <row r="203" spans="1:31" ht="15" customHeight="1" x14ac:dyDescent="0.15">
      <c r="A203" s="4"/>
      <c r="B203" s="4"/>
      <c r="C203" s="5"/>
      <c r="D203" s="12" t="s">
        <v>54</v>
      </c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</row>
    <row r="204" spans="1:31" ht="15" customHeight="1" x14ac:dyDescent="0.15">
      <c r="A204" s="7"/>
      <c r="B204" s="7"/>
      <c r="C204" s="8" t="s">
        <v>278</v>
      </c>
      <c r="D204" s="16" t="s">
        <v>54</v>
      </c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</row>
    <row r="205" spans="1:31" ht="15" customHeight="1" x14ac:dyDescent="0.15">
      <c r="A205" s="4" t="s">
        <v>23</v>
      </c>
      <c r="B205" s="4" t="s">
        <v>24</v>
      </c>
      <c r="C205" s="5" t="s">
        <v>25</v>
      </c>
      <c r="D205" s="6">
        <v>81467883.686904699</v>
      </c>
      <c r="E205" s="6">
        <v>106881660.17529701</v>
      </c>
      <c r="F205" s="6">
        <v>95631751.039202407</v>
      </c>
      <c r="G205" s="6">
        <v>125602204.93317699</v>
      </c>
      <c r="H205" s="6">
        <v>87571053.580577403</v>
      </c>
      <c r="I205" s="6">
        <v>109984364.138423</v>
      </c>
      <c r="J205" s="6">
        <v>102989286</v>
      </c>
      <c r="K205" s="6">
        <v>137305194</v>
      </c>
      <c r="L205" s="6">
        <v>80043993</v>
      </c>
      <c r="M205" s="6">
        <v>26334477</v>
      </c>
      <c r="N205" s="6">
        <v>101589175</v>
      </c>
      <c r="O205" s="6">
        <v>140403158</v>
      </c>
      <c r="P205" s="6">
        <v>80054641</v>
      </c>
      <c r="Q205" s="6">
        <v>101178600</v>
      </c>
      <c r="R205" s="6">
        <v>121128866</v>
      </c>
      <c r="S205" s="6">
        <v>152851105</v>
      </c>
      <c r="T205" s="6">
        <v>102701438</v>
      </c>
      <c r="U205" s="6">
        <v>128129018</v>
      </c>
      <c r="V205" s="6">
        <v>130701532</v>
      </c>
      <c r="W205" s="6">
        <v>161911772</v>
      </c>
      <c r="X205" s="6">
        <v>99520957</v>
      </c>
      <c r="Y205" s="6">
        <v>108899795</v>
      </c>
      <c r="Z205" s="6">
        <v>110136932</v>
      </c>
      <c r="AA205" s="6">
        <v>147635491</v>
      </c>
      <c r="AB205" s="6">
        <v>113178391</v>
      </c>
      <c r="AC205" s="6">
        <v>132614161</v>
      </c>
      <c r="AD205" s="6">
        <v>134213155</v>
      </c>
      <c r="AE205" s="6">
        <f>+'[2]Resultados Trim. Corp 4T24'!U8</f>
        <v>175742189</v>
      </c>
    </row>
    <row r="206" spans="1:31" ht="15" customHeight="1" x14ac:dyDescent="0.15">
      <c r="A206" s="4" t="s">
        <v>23</v>
      </c>
      <c r="B206" s="4" t="s">
        <v>24</v>
      </c>
      <c r="C206" s="5" t="s">
        <v>26</v>
      </c>
      <c r="D206" s="6">
        <v>33338748.383511901</v>
      </c>
      <c r="E206" s="6">
        <v>33673785.124233201</v>
      </c>
      <c r="F206" s="6">
        <v>36030395.0951676</v>
      </c>
      <c r="G206" s="6">
        <v>38177548.8012321</v>
      </c>
      <c r="H206" s="6">
        <v>38262353.222947702</v>
      </c>
      <c r="I206" s="6">
        <v>39804591.4910523</v>
      </c>
      <c r="J206" s="6">
        <v>40183475</v>
      </c>
      <c r="K206" s="6">
        <v>42505914</v>
      </c>
      <c r="L206" s="6">
        <v>45181089</v>
      </c>
      <c r="M206" s="6">
        <v>37050312</v>
      </c>
      <c r="N206" s="6">
        <v>32494933</v>
      </c>
      <c r="O206" s="6">
        <v>23786530</v>
      </c>
      <c r="P206" s="6">
        <v>19339979</v>
      </c>
      <c r="Q206" s="6">
        <v>18140821</v>
      </c>
      <c r="R206" s="6">
        <v>19536164</v>
      </c>
      <c r="S206" s="6">
        <v>23501876</v>
      </c>
      <c r="T206" s="6">
        <v>26775457</v>
      </c>
      <c r="U206" s="6">
        <v>30718188</v>
      </c>
      <c r="V206" s="6">
        <v>34579090</v>
      </c>
      <c r="W206" s="6">
        <v>36991479</v>
      </c>
      <c r="X206" s="6">
        <v>33776543</v>
      </c>
      <c r="Y206" s="6">
        <v>35685494</v>
      </c>
      <c r="Z206" s="6">
        <v>38582491</v>
      </c>
      <c r="AA206" s="6">
        <v>39815743</v>
      </c>
      <c r="AB206" s="6">
        <v>39200378</v>
      </c>
      <c r="AC206" s="6">
        <v>35343451</v>
      </c>
      <c r="AD206" s="6">
        <v>35013161</v>
      </c>
      <c r="AE206" s="6">
        <f>+'[2]Resultados Trim. Corp 4T24'!U9</f>
        <v>37661102</v>
      </c>
    </row>
    <row r="207" spans="1:31" ht="15" customHeight="1" x14ac:dyDescent="0.15">
      <c r="A207" s="4" t="s">
        <v>23</v>
      </c>
      <c r="B207" s="4" t="s">
        <v>24</v>
      </c>
      <c r="C207" s="5" t="s">
        <v>27</v>
      </c>
      <c r="D207" s="6">
        <v>3601608.0359184002</v>
      </c>
      <c r="E207" s="6">
        <v>3801308.4782727999</v>
      </c>
      <c r="F207" s="6">
        <v>4145337.7043968001</v>
      </c>
      <c r="G207" s="6">
        <v>6158815.4011877999</v>
      </c>
      <c r="H207" s="6">
        <v>4096800.3476129998</v>
      </c>
      <c r="I207" s="6">
        <v>4300893.1743869996</v>
      </c>
      <c r="J207" s="6">
        <v>4539036</v>
      </c>
      <c r="K207" s="6">
        <v>5986561</v>
      </c>
      <c r="L207" s="6">
        <v>5065110</v>
      </c>
      <c r="M207" s="6">
        <v>3087054</v>
      </c>
      <c r="N207" s="6">
        <v>2318374</v>
      </c>
      <c r="O207" s="6">
        <v>6996457</v>
      </c>
      <c r="P207" s="6">
        <v>3414361</v>
      </c>
      <c r="Q207" s="6">
        <v>4279884</v>
      </c>
      <c r="R207" s="6">
        <v>4145642</v>
      </c>
      <c r="S207" s="6">
        <v>8877993</v>
      </c>
      <c r="T207" s="6">
        <v>6306320</v>
      </c>
      <c r="U207" s="6">
        <v>6932468</v>
      </c>
      <c r="V207" s="6">
        <v>7853409</v>
      </c>
      <c r="W207" s="6">
        <v>10814203</v>
      </c>
      <c r="X207" s="6">
        <v>7850766</v>
      </c>
      <c r="Y207" s="6">
        <v>8067385</v>
      </c>
      <c r="Z207" s="6">
        <v>9320964</v>
      </c>
      <c r="AA207" s="6">
        <v>13138949</v>
      </c>
      <c r="AB207" s="6">
        <v>14254067</v>
      </c>
      <c r="AC207" s="6">
        <v>14072708</v>
      </c>
      <c r="AD207" s="6">
        <v>14125937</v>
      </c>
      <c r="AE207" s="6">
        <f>+'[2]Resultados Trim. Corp 4T24'!U10</f>
        <v>15279165</v>
      </c>
    </row>
    <row r="208" spans="1:31" ht="15" customHeight="1" x14ac:dyDescent="0.15">
      <c r="A208" s="4" t="s">
        <v>23</v>
      </c>
      <c r="B208" s="4" t="s">
        <v>24</v>
      </c>
      <c r="C208" s="5" t="s">
        <v>28</v>
      </c>
      <c r="D208" s="6">
        <v>118408240.106335</v>
      </c>
      <c r="E208" s="6">
        <v>144356753.777803</v>
      </c>
      <c r="F208" s="6">
        <v>135807483.83876699</v>
      </c>
      <c r="G208" s="6">
        <v>169938569.13559699</v>
      </c>
      <c r="H208" s="6">
        <v>129930207.15113799</v>
      </c>
      <c r="I208" s="6">
        <v>154089848.80386201</v>
      </c>
      <c r="J208" s="6">
        <v>147711797</v>
      </c>
      <c r="K208" s="6">
        <v>185797669</v>
      </c>
      <c r="L208" s="6">
        <v>130290192</v>
      </c>
      <c r="M208" s="6">
        <v>66471843</v>
      </c>
      <c r="N208" s="6">
        <v>136402482</v>
      </c>
      <c r="O208" s="6">
        <v>171186145</v>
      </c>
      <c r="P208" s="6">
        <v>102808981</v>
      </c>
      <c r="Q208" s="6">
        <v>123599305</v>
      </c>
      <c r="R208" s="6">
        <v>144810672</v>
      </c>
      <c r="S208" s="6">
        <v>185230974</v>
      </c>
      <c r="T208" s="6">
        <v>135783215</v>
      </c>
      <c r="U208" s="6">
        <v>165779674</v>
      </c>
      <c r="V208" s="6">
        <v>173134031</v>
      </c>
      <c r="W208" s="6">
        <v>209717454</v>
      </c>
      <c r="X208" s="6">
        <v>141148266</v>
      </c>
      <c r="Y208" s="6">
        <v>152652674</v>
      </c>
      <c r="Z208" s="6">
        <v>158040387</v>
      </c>
      <c r="AA208" s="6">
        <v>200590183</v>
      </c>
      <c r="AB208" s="6">
        <v>166632836</v>
      </c>
      <c r="AC208" s="6">
        <v>182030320</v>
      </c>
      <c r="AD208" s="6">
        <v>183352253</v>
      </c>
      <c r="AE208" s="6">
        <f>+'[2]Resultados Trim. Corp 4T24'!U12</f>
        <v>228682456</v>
      </c>
    </row>
    <row r="209" spans="1:31" ht="15" customHeight="1" x14ac:dyDescent="0.15">
      <c r="A209" s="4" t="s">
        <v>23</v>
      </c>
      <c r="B209" s="4" t="s">
        <v>24</v>
      </c>
      <c r="C209" s="5" t="s">
        <v>29</v>
      </c>
      <c r="D209" s="6">
        <v>-61338953.133745201</v>
      </c>
      <c r="E209" s="6">
        <v>-79811848.494335607</v>
      </c>
      <c r="F209" s="6">
        <v>-71619039.591857806</v>
      </c>
      <c r="G209" s="6">
        <v>-88514010.902531102</v>
      </c>
      <c r="H209" s="6">
        <v>-65180632.125739597</v>
      </c>
      <c r="I209" s="6">
        <v>-80685849.202260405</v>
      </c>
      <c r="J209" s="6">
        <v>-77628964</v>
      </c>
      <c r="K209" s="6">
        <v>-96519011</v>
      </c>
      <c r="L209" s="6">
        <v>-59463586</v>
      </c>
      <c r="M209" s="6">
        <v>-24219701</v>
      </c>
      <c r="N209" s="6">
        <v>-85577409</v>
      </c>
      <c r="O209" s="6">
        <v>-103627004</v>
      </c>
      <c r="P209" s="6">
        <v>-63509085</v>
      </c>
      <c r="Q209" s="6">
        <v>-77693605</v>
      </c>
      <c r="R209" s="6">
        <v>-96999385</v>
      </c>
      <c r="S209" s="6">
        <v>-110350180</v>
      </c>
      <c r="T209" s="6">
        <v>-78327587</v>
      </c>
      <c r="U209" s="6">
        <v>-94166015</v>
      </c>
      <c r="V209" s="6">
        <v>-99683676</v>
      </c>
      <c r="W209" s="6">
        <v>-120513887</v>
      </c>
      <c r="X209" s="6">
        <v>-76959384</v>
      </c>
      <c r="Y209" s="6">
        <v>-83001292</v>
      </c>
      <c r="Z209" s="6">
        <v>-87974346</v>
      </c>
      <c r="AA209" s="6">
        <v>-110051788</v>
      </c>
      <c r="AB209" s="6">
        <v>-87545370</v>
      </c>
      <c r="AC209" s="6">
        <v>-97958691</v>
      </c>
      <c r="AD209" s="6">
        <v>-101134288</v>
      </c>
      <c r="AE209" s="6">
        <f>+'[2]Resultados Trim. Corp 4T24'!U14</f>
        <v>-126008827</v>
      </c>
    </row>
    <row r="210" spans="1:31" ht="15" customHeight="1" x14ac:dyDescent="0.15">
      <c r="A210" s="4" t="s">
        <v>23</v>
      </c>
      <c r="B210" s="4" t="s">
        <v>24</v>
      </c>
      <c r="C210" s="5" t="s">
        <v>30</v>
      </c>
      <c r="D210" s="6">
        <v>-11758961.7292677</v>
      </c>
      <c r="E210" s="6">
        <v>-13011062.0226012</v>
      </c>
      <c r="F210" s="6">
        <v>-10634425.5016324</v>
      </c>
      <c r="G210" s="6">
        <v>-13613328.0460089</v>
      </c>
      <c r="H210" s="6">
        <v>-15314243.075549999</v>
      </c>
      <c r="I210" s="6">
        <v>-16590474.255449999</v>
      </c>
      <c r="J210" s="6">
        <v>-15465716</v>
      </c>
      <c r="K210" s="6">
        <v>-16760523</v>
      </c>
      <c r="L210" s="6">
        <v>-20015641</v>
      </c>
      <c r="M210" s="6">
        <v>-15639697</v>
      </c>
      <c r="N210" s="6">
        <v>-19697879</v>
      </c>
      <c r="O210" s="6">
        <v>-24479510</v>
      </c>
      <c r="P210" s="6">
        <v>-17506335</v>
      </c>
      <c r="Q210" s="6">
        <v>-7688562</v>
      </c>
      <c r="R210" s="6">
        <v>-8941345</v>
      </c>
      <c r="S210" s="6">
        <v>-12471032</v>
      </c>
      <c r="T210" s="6">
        <v>-15090712</v>
      </c>
      <c r="U210" s="6">
        <v>-15818171</v>
      </c>
      <c r="V210" s="6">
        <v>-18868490</v>
      </c>
      <c r="W210" s="6">
        <v>-23822283</v>
      </c>
      <c r="X210" s="6">
        <v>-21036915</v>
      </c>
      <c r="Y210" s="6">
        <v>-30468042</v>
      </c>
      <c r="Z210" s="6">
        <v>-25304142</v>
      </c>
      <c r="AA210" s="6">
        <v>-24094496</v>
      </c>
      <c r="AB210" s="6">
        <v>-24553911</v>
      </c>
      <c r="AC210" s="6">
        <v>-20398085</v>
      </c>
      <c r="AD210" s="6">
        <v>-12386536</v>
      </c>
      <c r="AE210" s="6">
        <f>+'[2]Resultados Trim. Corp 4T24'!U15</f>
        <v>-17538289</v>
      </c>
    </row>
    <row r="211" spans="1:31" ht="15" customHeight="1" x14ac:dyDescent="0.15">
      <c r="A211" s="4" t="s">
        <v>23</v>
      </c>
      <c r="B211" s="4" t="s">
        <v>24</v>
      </c>
      <c r="C211" s="10" t="s">
        <v>31</v>
      </c>
      <c r="D211" s="6">
        <v>-4275624.6235215003</v>
      </c>
      <c r="E211" s="6">
        <v>-4151835.2089773999</v>
      </c>
      <c r="F211" s="6">
        <v>-4274063.4007705003</v>
      </c>
      <c r="G211" s="6">
        <v>-4371298.3616989003</v>
      </c>
      <c r="H211" s="6">
        <v>-4561087.0737953</v>
      </c>
      <c r="I211" s="6">
        <v>-4872356.1992047001</v>
      </c>
      <c r="J211" s="6">
        <v>-4944188</v>
      </c>
      <c r="K211" s="6">
        <v>-5052930</v>
      </c>
      <c r="L211" s="6">
        <v>-5232006</v>
      </c>
      <c r="M211" s="6">
        <v>-4737094</v>
      </c>
      <c r="N211" s="6">
        <v>-3895263</v>
      </c>
      <c r="O211" s="6">
        <v>-3451043</v>
      </c>
      <c r="P211" s="6">
        <v>-2775984</v>
      </c>
      <c r="Q211" s="6">
        <v>-2202817</v>
      </c>
      <c r="R211" s="6">
        <v>-1939855</v>
      </c>
      <c r="S211" s="6">
        <v>-2263086</v>
      </c>
      <c r="T211" s="6">
        <v>-3237067</v>
      </c>
      <c r="U211" s="6">
        <v>-4576922</v>
      </c>
      <c r="V211" s="6">
        <v>-6118367</v>
      </c>
      <c r="W211" s="6">
        <v>-7009508</v>
      </c>
      <c r="X211" s="6">
        <v>-6792597</v>
      </c>
      <c r="Y211" s="6">
        <v>-6843488</v>
      </c>
      <c r="Z211" s="6">
        <v>-7070970</v>
      </c>
      <c r="AA211" s="6">
        <v>-7043101</v>
      </c>
      <c r="AB211" s="6">
        <v>-6880293</v>
      </c>
      <c r="AC211" s="6">
        <v>-5901046</v>
      </c>
      <c r="AD211" s="6">
        <v>-5185804</v>
      </c>
      <c r="AE211" s="6">
        <f>+'[2]Resultados Trim. Corp 4T24'!U16</f>
        <v>-4468560</v>
      </c>
    </row>
    <row r="212" spans="1:31" ht="15" customHeight="1" x14ac:dyDescent="0.15">
      <c r="A212" s="4" t="s">
        <v>23</v>
      </c>
      <c r="B212" s="4" t="s">
        <v>24</v>
      </c>
      <c r="C212" s="10" t="s">
        <v>32</v>
      </c>
      <c r="D212" s="6">
        <v>-7020639.2652156996</v>
      </c>
      <c r="E212" s="6">
        <v>-8436261.2391717993</v>
      </c>
      <c r="F212" s="6">
        <v>-5994663.7009031</v>
      </c>
      <c r="G212" s="6">
        <v>-8839561.9250403997</v>
      </c>
      <c r="H212" s="6">
        <v>-10358506.1795063</v>
      </c>
      <c r="I212" s="6">
        <v>-11301560.8784937</v>
      </c>
      <c r="J212" s="6">
        <v>-10078814</v>
      </c>
      <c r="K212" s="6">
        <v>-11240039</v>
      </c>
      <c r="L212" s="6">
        <v>-14265219</v>
      </c>
      <c r="M212" s="6">
        <v>-10280881</v>
      </c>
      <c r="N212" s="6">
        <v>-15301200</v>
      </c>
      <c r="O212" s="6">
        <v>-20206903</v>
      </c>
      <c r="P212" s="6">
        <v>-14129554</v>
      </c>
      <c r="Q212" s="6">
        <v>-4925350</v>
      </c>
      <c r="R212" s="6">
        <v>-6477443</v>
      </c>
      <c r="S212" s="6">
        <v>-9677598</v>
      </c>
      <c r="T212" s="6">
        <v>-11352911</v>
      </c>
      <c r="U212" s="6">
        <v>-10687176</v>
      </c>
      <c r="V212" s="6">
        <v>-12099411</v>
      </c>
      <c r="W212" s="6">
        <v>-16158520</v>
      </c>
      <c r="X212" s="6">
        <v>-13601916</v>
      </c>
      <c r="Y212" s="6">
        <v>-22973317</v>
      </c>
      <c r="Z212" s="6">
        <v>-17418632</v>
      </c>
      <c r="AA212" s="6">
        <v>-16077582</v>
      </c>
      <c r="AB212" s="6">
        <v>-16794480</v>
      </c>
      <c r="AC212" s="6">
        <v>-13637447</v>
      </c>
      <c r="AD212" s="6">
        <v>-6405463</v>
      </c>
      <c r="AE212" s="6">
        <f>+'[2]Resultados Trim. Corp 4T24'!U17</f>
        <v>-12129858</v>
      </c>
    </row>
    <row r="213" spans="1:31" ht="15" customHeight="1" x14ac:dyDescent="0.15">
      <c r="A213" s="4" t="s">
        <v>23</v>
      </c>
      <c r="B213" s="4" t="s">
        <v>24</v>
      </c>
      <c r="C213" s="10" t="s">
        <v>33</v>
      </c>
      <c r="D213" s="6">
        <v>-462697.84053049999</v>
      </c>
      <c r="E213" s="6">
        <v>-422965.57445199997</v>
      </c>
      <c r="F213" s="6">
        <v>-365698.3999588</v>
      </c>
      <c r="G213" s="6">
        <v>-402467.75926959998</v>
      </c>
      <c r="H213" s="6">
        <v>-394649.82224840001</v>
      </c>
      <c r="I213" s="6">
        <v>-416557.17775159999</v>
      </c>
      <c r="J213" s="6">
        <v>-442714</v>
      </c>
      <c r="K213" s="6">
        <v>-467554</v>
      </c>
      <c r="L213" s="6">
        <v>-518416</v>
      </c>
      <c r="M213" s="6">
        <v>-621722</v>
      </c>
      <c r="N213" s="6">
        <v>-501416</v>
      </c>
      <c r="O213" s="6">
        <v>-821564</v>
      </c>
      <c r="P213" s="6">
        <v>-600797</v>
      </c>
      <c r="Q213" s="6">
        <v>-560395</v>
      </c>
      <c r="R213" s="6">
        <v>-524047</v>
      </c>
      <c r="S213" s="6">
        <v>-530348</v>
      </c>
      <c r="T213" s="6">
        <v>-500734</v>
      </c>
      <c r="U213" s="6">
        <v>-554073</v>
      </c>
      <c r="V213" s="6">
        <v>-650712</v>
      </c>
      <c r="W213" s="6">
        <v>-654255</v>
      </c>
      <c r="X213" s="6">
        <v>-642402</v>
      </c>
      <c r="Y213" s="6">
        <v>-651237</v>
      </c>
      <c r="Z213" s="6">
        <v>-814540</v>
      </c>
      <c r="AA213" s="6">
        <v>-973813</v>
      </c>
      <c r="AB213" s="6">
        <v>-879138</v>
      </c>
      <c r="AC213" s="6">
        <v>-859592</v>
      </c>
      <c r="AD213" s="6">
        <v>-795269</v>
      </c>
      <c r="AE213" s="6">
        <f>+'[2]Resultados Trim. Corp 4T24'!U18</f>
        <v>-939871</v>
      </c>
    </row>
    <row r="214" spans="1:31" ht="15" customHeight="1" x14ac:dyDescent="0.15">
      <c r="A214" s="4" t="s">
        <v>23</v>
      </c>
      <c r="B214" s="4" t="s">
        <v>24</v>
      </c>
      <c r="C214" s="5" t="s">
        <v>34</v>
      </c>
      <c r="D214" s="11">
        <v>0</v>
      </c>
      <c r="E214" s="11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1">
        <v>0</v>
      </c>
      <c r="X214" s="6">
        <v>-985882.79384728801</v>
      </c>
      <c r="Y214" s="6">
        <v>-1038531.02489098</v>
      </c>
      <c r="Z214" s="11">
        <v>0</v>
      </c>
      <c r="AA214" s="6">
        <v>-1169029.6828715201</v>
      </c>
      <c r="AB214" s="6">
        <v>-1827503</v>
      </c>
      <c r="AC214" s="6">
        <v>-1487577</v>
      </c>
      <c r="AD214" s="6">
        <v>-1537848</v>
      </c>
      <c r="AE214" s="6">
        <f>+'[2]Resultados Trim. Corp 4T24'!U19</f>
        <v>-4126901</v>
      </c>
    </row>
    <row r="215" spans="1:31" ht="15" customHeight="1" x14ac:dyDescent="0.15">
      <c r="A215" s="4" t="s">
        <v>23</v>
      </c>
      <c r="B215" s="4" t="s">
        <v>24</v>
      </c>
      <c r="C215" s="5" t="s">
        <v>35</v>
      </c>
      <c r="D215" s="6">
        <v>-73097914.863012895</v>
      </c>
      <c r="E215" s="6">
        <v>-92822910.516936705</v>
      </c>
      <c r="F215" s="6">
        <v>-82253465.093490198</v>
      </c>
      <c r="G215" s="6">
        <v>-102127338.94854</v>
      </c>
      <c r="H215" s="6">
        <v>-80494875.201289594</v>
      </c>
      <c r="I215" s="6">
        <v>-97276323.4577104</v>
      </c>
      <c r="J215" s="6">
        <v>-93094680</v>
      </c>
      <c r="K215" s="6">
        <v>-113279534</v>
      </c>
      <c r="L215" s="6">
        <v>-79479227</v>
      </c>
      <c r="M215" s="6">
        <v>-39859398</v>
      </c>
      <c r="N215" s="6">
        <v>-105275288</v>
      </c>
      <c r="O215" s="6">
        <v>-128106514</v>
      </c>
      <c r="P215" s="6">
        <v>-81015420</v>
      </c>
      <c r="Q215" s="6">
        <v>-85382167</v>
      </c>
      <c r="R215" s="6">
        <v>-105940730</v>
      </c>
      <c r="S215" s="6">
        <v>-122821212</v>
      </c>
      <c r="T215" s="6">
        <v>-93418299</v>
      </c>
      <c r="U215" s="6">
        <v>-109984186</v>
      </c>
      <c r="V215" s="6">
        <v>-118552166</v>
      </c>
      <c r="W215" s="6">
        <v>-144336170</v>
      </c>
      <c r="X215" s="6">
        <v>-98982181.793847293</v>
      </c>
      <c r="Y215" s="6">
        <v>-114507865.024891</v>
      </c>
      <c r="Z215" s="6">
        <v>-113278488</v>
      </c>
      <c r="AA215" s="6">
        <v>-135315313.682872</v>
      </c>
      <c r="AB215" s="6">
        <v>-113926784</v>
      </c>
      <c r="AC215" s="6">
        <v>-119844353</v>
      </c>
      <c r="AD215" s="6">
        <v>-115058672</v>
      </c>
      <c r="AE215" s="6">
        <f>+'[2]Resultados Trim. Corp 4T24'!U20</f>
        <v>-147674017</v>
      </c>
    </row>
    <row r="216" spans="1:31" ht="15" customHeight="1" x14ac:dyDescent="0.15">
      <c r="A216" s="4" t="s">
        <v>23</v>
      </c>
      <c r="B216" s="4" t="s">
        <v>24</v>
      </c>
      <c r="C216" s="5" t="s">
        <v>36</v>
      </c>
      <c r="D216" s="6">
        <v>20128930.553159501</v>
      </c>
      <c r="E216" s="6">
        <v>27069811.680961601</v>
      </c>
      <c r="F216" s="6">
        <v>24012711.447344601</v>
      </c>
      <c r="G216" s="6">
        <v>37088194.030645698</v>
      </c>
      <c r="H216" s="6">
        <v>22390421.454837799</v>
      </c>
      <c r="I216" s="6">
        <v>29298514.9361622</v>
      </c>
      <c r="J216" s="6">
        <v>25360322</v>
      </c>
      <c r="K216" s="6">
        <v>40786183</v>
      </c>
      <c r="L216" s="6">
        <v>20580407</v>
      </c>
      <c r="M216" s="6">
        <v>2114776</v>
      </c>
      <c r="N216" s="6">
        <v>16011766</v>
      </c>
      <c r="O216" s="6">
        <v>36776154</v>
      </c>
      <c r="P216" s="6">
        <v>16545556</v>
      </c>
      <c r="Q216" s="6">
        <v>23484995</v>
      </c>
      <c r="R216" s="6">
        <v>24129481</v>
      </c>
      <c r="S216" s="6">
        <v>42500925</v>
      </c>
      <c r="T216" s="6">
        <v>24373851</v>
      </c>
      <c r="U216" s="6">
        <v>33963003</v>
      </c>
      <c r="V216" s="6">
        <v>31017856</v>
      </c>
      <c r="W216" s="6">
        <v>41397885</v>
      </c>
      <c r="X216" s="6">
        <v>22561573</v>
      </c>
      <c r="Y216" s="6">
        <v>25898503</v>
      </c>
      <c r="Z216" s="6">
        <v>22162586</v>
      </c>
      <c r="AA216" s="6">
        <v>37583703</v>
      </c>
      <c r="AB216" s="6">
        <v>25633021</v>
      </c>
      <c r="AC216" s="6">
        <v>34655470</v>
      </c>
      <c r="AD216" s="6">
        <v>33078867</v>
      </c>
      <c r="AE216" s="6">
        <f>+'[2]Resultados Trim. Corp 4T24'!U22</f>
        <v>49733362</v>
      </c>
    </row>
    <row r="217" spans="1:31" ht="15" customHeight="1" x14ac:dyDescent="0.15">
      <c r="A217" s="4" t="s">
        <v>23</v>
      </c>
      <c r="B217" s="4" t="s">
        <v>24</v>
      </c>
      <c r="C217" s="5" t="s">
        <v>37</v>
      </c>
      <c r="D217" s="6">
        <v>21579786.654244199</v>
      </c>
      <c r="E217" s="6">
        <v>20662723.101631999</v>
      </c>
      <c r="F217" s="6">
        <v>25395969.5935352</v>
      </c>
      <c r="G217" s="6">
        <v>24564220.7552232</v>
      </c>
      <c r="H217" s="6">
        <v>22948110.147397701</v>
      </c>
      <c r="I217" s="6">
        <v>23214117.235602301</v>
      </c>
      <c r="J217" s="6">
        <v>24717759</v>
      </c>
      <c r="K217" s="6">
        <v>25745391</v>
      </c>
      <c r="L217" s="6">
        <v>25165448</v>
      </c>
      <c r="M217" s="6">
        <v>21410615</v>
      </c>
      <c r="N217" s="6">
        <v>12797054</v>
      </c>
      <c r="O217" s="6">
        <v>-692980</v>
      </c>
      <c r="P217" s="6">
        <v>1833644</v>
      </c>
      <c r="Q217" s="6">
        <v>10452259</v>
      </c>
      <c r="R217" s="6">
        <v>10594819</v>
      </c>
      <c r="S217" s="6">
        <v>11030844</v>
      </c>
      <c r="T217" s="6">
        <v>11684745</v>
      </c>
      <c r="U217" s="6">
        <v>14900017</v>
      </c>
      <c r="V217" s="6">
        <v>15710600</v>
      </c>
      <c r="W217" s="6">
        <v>13169196</v>
      </c>
      <c r="X217" s="6">
        <v>12739628</v>
      </c>
      <c r="Y217" s="6">
        <v>5217452</v>
      </c>
      <c r="Z217" s="6">
        <v>13278349</v>
      </c>
      <c r="AA217" s="6">
        <v>15721247</v>
      </c>
      <c r="AB217" s="6">
        <v>14646467</v>
      </c>
      <c r="AC217" s="6">
        <v>14945366</v>
      </c>
      <c r="AD217" s="6">
        <v>22626625</v>
      </c>
      <c r="AE217" s="6">
        <f>+'[2]Resultados Trim. Corp 4T24'!U23</f>
        <v>20122813</v>
      </c>
    </row>
    <row r="218" spans="1:31" ht="15" customHeight="1" x14ac:dyDescent="0.15">
      <c r="A218" s="4" t="s">
        <v>23</v>
      </c>
      <c r="B218" s="4" t="s">
        <v>24</v>
      </c>
      <c r="C218" s="5" t="s">
        <v>38</v>
      </c>
      <c r="D218" s="6">
        <v>3601608.0359184002</v>
      </c>
      <c r="E218" s="6">
        <v>3801308.4782727999</v>
      </c>
      <c r="F218" s="6">
        <v>4145337.7043968001</v>
      </c>
      <c r="G218" s="6">
        <v>6158815.4011877999</v>
      </c>
      <c r="H218" s="6">
        <v>4096800.3476129998</v>
      </c>
      <c r="I218" s="6">
        <v>4300893.1743869996</v>
      </c>
      <c r="J218" s="6">
        <v>4539036</v>
      </c>
      <c r="K218" s="6">
        <v>5986561</v>
      </c>
      <c r="L218" s="6">
        <v>5065110</v>
      </c>
      <c r="M218" s="6">
        <v>3087054</v>
      </c>
      <c r="N218" s="6">
        <v>2318374</v>
      </c>
      <c r="O218" s="6">
        <v>6996457</v>
      </c>
      <c r="P218" s="6">
        <v>3414361</v>
      </c>
      <c r="Q218" s="6">
        <v>4279884</v>
      </c>
      <c r="R218" s="6">
        <v>4145642</v>
      </c>
      <c r="S218" s="6">
        <v>8877993</v>
      </c>
      <c r="T218" s="6">
        <v>6306320</v>
      </c>
      <c r="U218" s="6">
        <v>6932468</v>
      </c>
      <c r="V218" s="6">
        <v>7853409</v>
      </c>
      <c r="W218" s="6">
        <v>10814203</v>
      </c>
      <c r="X218" s="6">
        <v>6864883.2061527101</v>
      </c>
      <c r="Y218" s="6">
        <v>7028853.9751090202</v>
      </c>
      <c r="Z218" s="6">
        <v>9320964</v>
      </c>
      <c r="AA218" s="6">
        <v>11969919.3171285</v>
      </c>
      <c r="AB218" s="6">
        <v>12426564</v>
      </c>
      <c r="AC218" s="6">
        <v>12585131</v>
      </c>
      <c r="AD218" s="6">
        <v>12588089</v>
      </c>
      <c r="AE218" s="6">
        <f>+'[2]Resultados Trim. Corp 4T24'!U24</f>
        <v>11152264</v>
      </c>
    </row>
    <row r="219" spans="1:31" ht="15" customHeight="1" x14ac:dyDescent="0.15">
      <c r="A219" s="4" t="s">
        <v>23</v>
      </c>
      <c r="B219" s="4" t="s">
        <v>24</v>
      </c>
      <c r="C219" s="5" t="s">
        <v>39</v>
      </c>
      <c r="D219" s="6">
        <v>45310325.243322097</v>
      </c>
      <c r="E219" s="6">
        <v>51533843.260866404</v>
      </c>
      <c r="F219" s="6">
        <v>53554018.7452766</v>
      </c>
      <c r="G219" s="6">
        <v>67811230.187056705</v>
      </c>
      <c r="H219" s="6">
        <v>49435331.949848503</v>
      </c>
      <c r="I219" s="6">
        <v>56813525.346151501</v>
      </c>
      <c r="J219" s="6">
        <v>54617117</v>
      </c>
      <c r="K219" s="6">
        <v>72518135</v>
      </c>
      <c r="L219" s="6">
        <v>50810965</v>
      </c>
      <c r="M219" s="6">
        <v>26612445</v>
      </c>
      <c r="N219" s="6">
        <v>31127194</v>
      </c>
      <c r="O219" s="6">
        <v>43079631</v>
      </c>
      <c r="P219" s="6">
        <v>21793561</v>
      </c>
      <c r="Q219" s="6">
        <v>38217138</v>
      </c>
      <c r="R219" s="6">
        <v>38869942</v>
      </c>
      <c r="S219" s="6">
        <v>62409762</v>
      </c>
      <c r="T219" s="6">
        <v>42364916</v>
      </c>
      <c r="U219" s="6">
        <v>55795488</v>
      </c>
      <c r="V219" s="6">
        <v>54581865</v>
      </c>
      <c r="W219" s="6">
        <v>65381284</v>
      </c>
      <c r="X219" s="6">
        <v>42166084.2061527</v>
      </c>
      <c r="Y219" s="6">
        <v>38144808.975109003</v>
      </c>
      <c r="Z219" s="6">
        <v>44761899</v>
      </c>
      <c r="AA219" s="6">
        <v>65274869.317128502</v>
      </c>
      <c r="AB219" s="6">
        <v>52706052</v>
      </c>
      <c r="AC219" s="6">
        <v>62185967</v>
      </c>
      <c r="AD219" s="6">
        <v>68293581</v>
      </c>
      <c r="AE219" s="6">
        <f>+'[2]Resultados Trim. Corp 4T24'!U25</f>
        <v>81008439</v>
      </c>
    </row>
    <row r="220" spans="1:31" ht="15" customHeight="1" x14ac:dyDescent="0.15">
      <c r="A220" s="4" t="s">
        <v>23</v>
      </c>
      <c r="B220" s="4" t="s">
        <v>24</v>
      </c>
      <c r="C220" s="5" t="s">
        <v>40</v>
      </c>
      <c r="D220" s="6">
        <v>-39972796.593305603</v>
      </c>
      <c r="E220" s="6">
        <v>-42001617.430785999</v>
      </c>
      <c r="F220" s="6">
        <v>-43412031.160433203</v>
      </c>
      <c r="G220" s="6">
        <v>-50350840.176969603</v>
      </c>
      <c r="H220" s="6">
        <v>-41524632.527823702</v>
      </c>
      <c r="I220" s="6">
        <v>-44775488.691176303</v>
      </c>
      <c r="J220" s="6">
        <v>-44554420</v>
      </c>
      <c r="K220" s="6">
        <v>-56730622</v>
      </c>
      <c r="L220" s="6">
        <v>-44869162</v>
      </c>
      <c r="M220" s="6">
        <v>-35259530</v>
      </c>
      <c r="N220" s="6">
        <v>-41164986</v>
      </c>
      <c r="O220" s="6">
        <v>-50945360</v>
      </c>
      <c r="P220" s="6">
        <v>-36018073</v>
      </c>
      <c r="Q220" s="6">
        <v>-36151861</v>
      </c>
      <c r="R220" s="6">
        <v>-38278106</v>
      </c>
      <c r="S220" s="6">
        <v>-47914981</v>
      </c>
      <c r="T220" s="6">
        <v>-41955122</v>
      </c>
      <c r="U220" s="6">
        <v>-46982695</v>
      </c>
      <c r="V220" s="6">
        <v>-49886831</v>
      </c>
      <c r="W220" s="6">
        <v>-54615634</v>
      </c>
      <c r="X220" s="6">
        <v>-42688536.2061527</v>
      </c>
      <c r="Y220" s="6">
        <v>-45513504.975109003</v>
      </c>
      <c r="Z220" s="6">
        <v>-45863686</v>
      </c>
      <c r="AA220" s="6">
        <v>-54496221.317128502</v>
      </c>
      <c r="AB220" s="6">
        <v>-43800613</v>
      </c>
      <c r="AC220" s="6">
        <v>-46258091</v>
      </c>
      <c r="AD220" s="6">
        <v>-43411596</v>
      </c>
      <c r="AE220" s="6">
        <f>+'[2]Resultados Trim. Corp 4T24'!U27</f>
        <v>-49601848</v>
      </c>
    </row>
    <row r="221" spans="1:31" ht="15" customHeight="1" x14ac:dyDescent="0.15">
      <c r="A221" s="7" t="s">
        <v>23</v>
      </c>
      <c r="B221" s="7" t="s">
        <v>24</v>
      </c>
      <c r="C221" s="8" t="s">
        <v>41</v>
      </c>
      <c r="D221" s="9">
        <v>5337528.6500165099</v>
      </c>
      <c r="E221" s="9">
        <v>9532225.8300804291</v>
      </c>
      <c r="F221" s="9">
        <v>10141987.584843401</v>
      </c>
      <c r="G221" s="9">
        <v>17460390.010087099</v>
      </c>
      <c r="H221" s="9">
        <v>7910699.4220247902</v>
      </c>
      <c r="I221" s="9">
        <v>12038036.6549752</v>
      </c>
      <c r="J221" s="9">
        <v>10062697</v>
      </c>
      <c r="K221" s="9">
        <v>15787513</v>
      </c>
      <c r="L221" s="9">
        <v>5941803</v>
      </c>
      <c r="M221" s="9">
        <v>-8647085</v>
      </c>
      <c r="N221" s="9">
        <v>-10037792</v>
      </c>
      <c r="O221" s="9">
        <v>-7865729</v>
      </c>
      <c r="P221" s="9">
        <v>-14224512</v>
      </c>
      <c r="Q221" s="9">
        <v>2065277</v>
      </c>
      <c r="R221" s="9">
        <v>591836</v>
      </c>
      <c r="S221" s="9">
        <v>14494781</v>
      </c>
      <c r="T221" s="9">
        <v>409794</v>
      </c>
      <c r="U221" s="9">
        <v>8812793</v>
      </c>
      <c r="V221" s="9">
        <v>4695034</v>
      </c>
      <c r="W221" s="9">
        <v>10765650</v>
      </c>
      <c r="X221" s="9">
        <v>-522452</v>
      </c>
      <c r="Y221" s="9">
        <v>-7368696</v>
      </c>
      <c r="Z221" s="9">
        <v>-1101787</v>
      </c>
      <c r="AA221" s="9">
        <v>10778648</v>
      </c>
      <c r="AB221" s="9">
        <v>8905439</v>
      </c>
      <c r="AC221" s="9">
        <v>15927876</v>
      </c>
      <c r="AD221" s="9">
        <v>24881985</v>
      </c>
      <c r="AE221" s="9">
        <f>+'[2]Resultados Trim. Corp 4T24'!U29</f>
        <v>31406591</v>
      </c>
    </row>
    <row r="222" spans="1:31" ht="15" customHeight="1" x14ac:dyDescent="0.15">
      <c r="A222" s="4" t="s">
        <v>23</v>
      </c>
      <c r="B222" s="4" t="s">
        <v>24</v>
      </c>
      <c r="C222" s="5" t="s">
        <v>42</v>
      </c>
      <c r="D222" s="6">
        <v>-248741.17857320001</v>
      </c>
      <c r="E222" s="6">
        <v>-119921.6337662</v>
      </c>
      <c r="F222" s="6">
        <v>-88354.745166800101</v>
      </c>
      <c r="G222" s="6">
        <v>596039.10944999999</v>
      </c>
      <c r="H222" s="6">
        <v>-142860.73858529999</v>
      </c>
      <c r="I222" s="6">
        <v>-578379.05441469804</v>
      </c>
      <c r="J222" s="6">
        <v>-1085521</v>
      </c>
      <c r="K222" s="6">
        <v>29272017</v>
      </c>
      <c r="L222" s="6">
        <v>-188484</v>
      </c>
      <c r="M222" s="6">
        <v>108042</v>
      </c>
      <c r="N222" s="6">
        <v>-357852</v>
      </c>
      <c r="O222" s="6">
        <v>25739993</v>
      </c>
      <c r="P222" s="6">
        <v>-211192</v>
      </c>
      <c r="Q222" s="6">
        <v>2587206</v>
      </c>
      <c r="R222" s="6">
        <v>-151260</v>
      </c>
      <c r="S222" s="6">
        <v>298760</v>
      </c>
      <c r="T222" s="6">
        <v>-397848</v>
      </c>
      <c r="U222" s="6">
        <v>-9160405</v>
      </c>
      <c r="V222" s="6">
        <v>-224831</v>
      </c>
      <c r="W222" s="6">
        <v>5757190</v>
      </c>
      <c r="X222" s="6">
        <v>-164199</v>
      </c>
      <c r="Y222" s="6">
        <v>-4237792</v>
      </c>
      <c r="Z222" s="6">
        <v>11876454</v>
      </c>
      <c r="AA222" s="6">
        <v>24248195</v>
      </c>
      <c r="AB222" s="6">
        <v>-348520</v>
      </c>
      <c r="AC222" s="6">
        <v>4879262</v>
      </c>
      <c r="AD222" s="6">
        <v>-336078</v>
      </c>
      <c r="AE222" s="6">
        <f>+'[2]Resultados Trim. Corp 4T24'!U31</f>
        <v>1247311</v>
      </c>
    </row>
    <row r="223" spans="1:31" ht="15" customHeight="1" x14ac:dyDescent="0.15">
      <c r="A223" s="4" t="s">
        <v>23</v>
      </c>
      <c r="B223" s="4" t="s">
        <v>24</v>
      </c>
      <c r="C223" s="5" t="s">
        <v>43</v>
      </c>
      <c r="D223" s="6">
        <v>137757.7783991</v>
      </c>
      <c r="E223" s="6">
        <v>129257.29636160001</v>
      </c>
      <c r="F223" s="6">
        <v>107341.8532787</v>
      </c>
      <c r="G223" s="6">
        <v>166101.81393539999</v>
      </c>
      <c r="H223" s="6">
        <v>133240.8242194</v>
      </c>
      <c r="I223" s="6">
        <v>162836.28478059999</v>
      </c>
      <c r="J223" s="6">
        <v>140411</v>
      </c>
      <c r="K223" s="6">
        <v>237431</v>
      </c>
      <c r="L223" s="6">
        <v>171545</v>
      </c>
      <c r="M223" s="6">
        <v>33357</v>
      </c>
      <c r="N223" s="6">
        <v>46471</v>
      </c>
      <c r="O223" s="6">
        <v>51372</v>
      </c>
      <c r="P223" s="6">
        <v>101396</v>
      </c>
      <c r="Q223" s="6">
        <v>40005</v>
      </c>
      <c r="R223" s="6">
        <v>140986</v>
      </c>
      <c r="S223" s="6">
        <v>339103</v>
      </c>
      <c r="T223" s="6">
        <v>227691</v>
      </c>
      <c r="U223" s="6">
        <v>462778</v>
      </c>
      <c r="V223" s="6">
        <v>456447</v>
      </c>
      <c r="W223" s="6">
        <v>441487</v>
      </c>
      <c r="X223" s="6">
        <v>769784</v>
      </c>
      <c r="Y223" s="6">
        <v>898796</v>
      </c>
      <c r="Z223" s="6">
        <v>1116961</v>
      </c>
      <c r="AA223" s="6">
        <v>1008929</v>
      </c>
      <c r="AB223" s="6">
        <v>743273</v>
      </c>
      <c r="AC223" s="6">
        <v>809468</v>
      </c>
      <c r="AD223" s="6">
        <v>1059383</v>
      </c>
      <c r="AE223" s="6">
        <f>+'[2]Resultados Trim. Corp 4T24'!U32</f>
        <v>876885</v>
      </c>
    </row>
    <row r="224" spans="1:31" ht="15" customHeight="1" x14ac:dyDescent="0.15">
      <c r="A224" s="4" t="s">
        <v>23</v>
      </c>
      <c r="B224" s="4" t="s">
        <v>24</v>
      </c>
      <c r="C224" s="5" t="s">
        <v>44</v>
      </c>
      <c r="D224" s="6">
        <v>-1478670.3212220999</v>
      </c>
      <c r="E224" s="6">
        <v>-1476530.9951664</v>
      </c>
      <c r="F224" s="6">
        <v>-1591567.3274606999</v>
      </c>
      <c r="G224" s="6">
        <v>-1711676.5187013999</v>
      </c>
      <c r="H224" s="6">
        <v>-2805955.774919</v>
      </c>
      <c r="I224" s="6">
        <v>-3215767.3250810001</v>
      </c>
      <c r="J224" s="6">
        <v>-3313542</v>
      </c>
      <c r="K224" s="6">
        <v>-3538048</v>
      </c>
      <c r="L224" s="6">
        <v>-4265314</v>
      </c>
      <c r="M224" s="6">
        <v>-4792891</v>
      </c>
      <c r="N224" s="6">
        <v>-5406715</v>
      </c>
      <c r="O224" s="6">
        <v>-5172225</v>
      </c>
      <c r="P224" s="6">
        <v>-5517223</v>
      </c>
      <c r="Q224" s="6">
        <v>-5801149</v>
      </c>
      <c r="R224" s="6">
        <v>-5205173</v>
      </c>
      <c r="S224" s="6">
        <v>-4542433</v>
      </c>
      <c r="T224" s="6">
        <v>-4348216</v>
      </c>
      <c r="U224" s="6">
        <v>-4973492</v>
      </c>
      <c r="V224" s="6">
        <v>-5169469</v>
      </c>
      <c r="W224" s="6">
        <v>-5081548</v>
      </c>
      <c r="X224" s="6">
        <v>-4434635</v>
      </c>
      <c r="Y224" s="6">
        <v>-4664660</v>
      </c>
      <c r="Z224" s="6">
        <v>-5318302</v>
      </c>
      <c r="AA224" s="6">
        <v>-6760001</v>
      </c>
      <c r="AB224" s="6">
        <v>-7254947</v>
      </c>
      <c r="AC224" s="6">
        <v>-7321453</v>
      </c>
      <c r="AD224" s="6">
        <v>-7061453</v>
      </c>
      <c r="AE224" s="6">
        <f>+'[2]Resultados Trim. Corp 4T24'!U33</f>
        <v>-7303308</v>
      </c>
    </row>
    <row r="225" spans="1:31" ht="15" customHeight="1" x14ac:dyDescent="0.15">
      <c r="A225" s="4" t="s">
        <v>23</v>
      </c>
      <c r="B225" s="4" t="s">
        <v>24</v>
      </c>
      <c r="C225" s="5" t="s">
        <v>46</v>
      </c>
      <c r="D225" s="6">
        <v>-153392.8719656</v>
      </c>
      <c r="E225" s="6">
        <v>-128774.7996246</v>
      </c>
      <c r="F225" s="6">
        <v>-174571.61843890001</v>
      </c>
      <c r="G225" s="6">
        <v>-205820.64311519999</v>
      </c>
      <c r="H225" s="6">
        <v>1224289.6530609</v>
      </c>
      <c r="I225" s="6">
        <v>655937.94893910002</v>
      </c>
      <c r="J225" s="6">
        <v>-2332805</v>
      </c>
      <c r="K225" s="6">
        <v>1578788</v>
      </c>
      <c r="L225" s="6">
        <v>-3447739</v>
      </c>
      <c r="M225" s="6">
        <v>-2749481</v>
      </c>
      <c r="N225" s="6">
        <v>-1483650</v>
      </c>
      <c r="O225" s="6">
        <v>-683693</v>
      </c>
      <c r="P225" s="6">
        <v>-3014618</v>
      </c>
      <c r="Q225" s="6">
        <v>-2954424</v>
      </c>
      <c r="R225" s="6">
        <v>-5206631</v>
      </c>
      <c r="S225" s="6">
        <v>2843282</v>
      </c>
      <c r="T225" s="6">
        <v>6236049</v>
      </c>
      <c r="U225" s="6">
        <v>-2967529</v>
      </c>
      <c r="V225" s="6">
        <v>-4363390</v>
      </c>
      <c r="W225" s="6">
        <v>3528426</v>
      </c>
      <c r="X225" s="6">
        <v>1182748</v>
      </c>
      <c r="Y225" s="6">
        <v>2985083</v>
      </c>
      <c r="Z225" s="6">
        <v>-4595152</v>
      </c>
      <c r="AA225" s="6">
        <v>2208951</v>
      </c>
      <c r="AB225" s="6">
        <v>207643</v>
      </c>
      <c r="AC225" s="6">
        <v>-3521173</v>
      </c>
      <c r="AD225" s="6">
        <v>3023080</v>
      </c>
      <c r="AE225" s="6">
        <f>+'[2]Resultados Trim. Corp 4T24'!U35</f>
        <v>-1455576</v>
      </c>
    </row>
    <row r="226" spans="1:31" ht="15" customHeight="1" x14ac:dyDescent="0.15">
      <c r="A226" s="4"/>
      <c r="B226" s="4"/>
      <c r="C226" s="5" t="s">
        <v>47</v>
      </c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>
        <f>+'[2]Resultados Trim. Corp 4T24'!U36</f>
        <v>-10233</v>
      </c>
    </row>
    <row r="227" spans="1:31" ht="15" customHeight="1" x14ac:dyDescent="0.15">
      <c r="A227" s="4" t="s">
        <v>23</v>
      </c>
      <c r="B227" s="4" t="s">
        <v>24</v>
      </c>
      <c r="C227" s="5" t="s">
        <v>48</v>
      </c>
      <c r="D227" s="6">
        <v>-1743046.5933618001</v>
      </c>
      <c r="E227" s="6">
        <v>-1595970.1321956001</v>
      </c>
      <c r="F227" s="6">
        <v>-1747151.8377876999</v>
      </c>
      <c r="G227" s="6">
        <v>-1155356.2384311999</v>
      </c>
      <c r="H227" s="6">
        <v>-1591286.0362239999</v>
      </c>
      <c r="I227" s="6">
        <v>-2975372.1457759999</v>
      </c>
      <c r="J227" s="6">
        <v>-6591457</v>
      </c>
      <c r="K227" s="6">
        <v>27550188</v>
      </c>
      <c r="L227" s="6">
        <v>-7729992</v>
      </c>
      <c r="M227" s="6">
        <v>-7400973</v>
      </c>
      <c r="N227" s="6">
        <v>-7201746</v>
      </c>
      <c r="O227" s="6">
        <v>19935447</v>
      </c>
      <c r="P227" s="6">
        <v>-8641637</v>
      </c>
      <c r="Q227" s="6">
        <v>-6128362</v>
      </c>
      <c r="R227" s="6">
        <v>-10422078</v>
      </c>
      <c r="S227" s="6">
        <v>-1061288</v>
      </c>
      <c r="T227" s="6">
        <v>1717676</v>
      </c>
      <c r="U227" s="6">
        <v>-16638648</v>
      </c>
      <c r="V227" s="6">
        <v>-9301243</v>
      </c>
      <c r="W227" s="6">
        <v>4645555</v>
      </c>
      <c r="X227" s="6">
        <v>-2646302</v>
      </c>
      <c r="Y227" s="6">
        <v>-5018573</v>
      </c>
      <c r="Z227" s="6">
        <v>3079961</v>
      </c>
      <c r="AA227" s="6">
        <v>20706074</v>
      </c>
      <c r="AB227" s="6">
        <v>-6652551</v>
      </c>
      <c r="AC227" s="6">
        <v>-5153896</v>
      </c>
      <c r="AD227" s="6">
        <v>-3315068</v>
      </c>
      <c r="AE227" s="6">
        <f>+'[2]Resultados Trim. Corp 4T24'!U38</f>
        <v>-6644921</v>
      </c>
    </row>
    <row r="228" spans="1:31" ht="15" customHeight="1" x14ac:dyDescent="0.15">
      <c r="A228" s="4" t="s">
        <v>23</v>
      </c>
      <c r="B228" s="4" t="s">
        <v>24</v>
      </c>
      <c r="C228" s="5" t="s">
        <v>49</v>
      </c>
      <c r="D228" s="6">
        <v>3594482.0566547099</v>
      </c>
      <c r="E228" s="6">
        <v>7936255.6978848297</v>
      </c>
      <c r="F228" s="6">
        <v>8394835.7470556796</v>
      </c>
      <c r="G228" s="6">
        <v>16305033.7716559</v>
      </c>
      <c r="H228" s="6">
        <v>6319413.3858008003</v>
      </c>
      <c r="I228" s="6">
        <v>9062664.5091991909</v>
      </c>
      <c r="J228" s="6">
        <v>3471240</v>
      </c>
      <c r="K228" s="6">
        <v>43337701</v>
      </c>
      <c r="L228" s="6">
        <v>-1788189</v>
      </c>
      <c r="M228" s="6">
        <v>-16048058</v>
      </c>
      <c r="N228" s="6">
        <v>-17239538</v>
      </c>
      <c r="O228" s="6">
        <v>12069718</v>
      </c>
      <c r="P228" s="6">
        <v>-22866149</v>
      </c>
      <c r="Q228" s="6">
        <v>-4063085</v>
      </c>
      <c r="R228" s="6">
        <v>-9830242</v>
      </c>
      <c r="S228" s="6">
        <v>13433493</v>
      </c>
      <c r="T228" s="6">
        <v>2127470</v>
      </c>
      <c r="U228" s="6">
        <v>-7825855</v>
      </c>
      <c r="V228" s="6">
        <v>-4606209</v>
      </c>
      <c r="W228" s="6">
        <v>15411205</v>
      </c>
      <c r="X228" s="6">
        <v>-3168754</v>
      </c>
      <c r="Y228" s="6">
        <v>-12387269</v>
      </c>
      <c r="Z228" s="6">
        <v>1978174</v>
      </c>
      <c r="AA228" s="6">
        <v>31484722</v>
      </c>
      <c r="AB228" s="6">
        <v>2252888</v>
      </c>
      <c r="AC228" s="6">
        <v>10773980</v>
      </c>
      <c r="AD228" s="6">
        <v>21566917</v>
      </c>
      <c r="AE228" s="6">
        <f>+'[2]Resultados Trim. Corp 4T24'!$U$39</f>
        <v>24761670</v>
      </c>
    </row>
    <row r="229" spans="1:31" ht="15" customHeight="1" x14ac:dyDescent="0.15">
      <c r="A229" s="4" t="s">
        <v>23</v>
      </c>
      <c r="B229" s="4" t="s">
        <v>24</v>
      </c>
      <c r="C229" s="5" t="s">
        <v>50</v>
      </c>
      <c r="D229" s="6">
        <v>-1426152.3539594</v>
      </c>
      <c r="E229" s="6">
        <v>-3156266.4571055998</v>
      </c>
      <c r="F229" s="6">
        <v>-3977300.4038924002</v>
      </c>
      <c r="G229" s="6">
        <v>-5734342.4591910001</v>
      </c>
      <c r="H229" s="6">
        <v>-2458409.0776622002</v>
      </c>
      <c r="I229" s="6">
        <v>-3026391.1443377999</v>
      </c>
      <c r="J229" s="6">
        <v>-1555140</v>
      </c>
      <c r="K229" s="6">
        <v>-13589341</v>
      </c>
      <c r="L229" s="6">
        <v>99628</v>
      </c>
      <c r="M229" s="6">
        <v>3900367</v>
      </c>
      <c r="N229" s="6">
        <v>4659935</v>
      </c>
      <c r="O229" s="6">
        <v>-4860509</v>
      </c>
      <c r="P229" s="6">
        <v>5765012</v>
      </c>
      <c r="Q229" s="6">
        <v>222457</v>
      </c>
      <c r="R229" s="6">
        <v>1862545</v>
      </c>
      <c r="S229" s="6">
        <v>-3093299</v>
      </c>
      <c r="T229" s="6">
        <v>-1319345</v>
      </c>
      <c r="U229" s="6">
        <v>1699270</v>
      </c>
      <c r="V229" s="6">
        <v>950618</v>
      </c>
      <c r="W229" s="6">
        <v>-4824919</v>
      </c>
      <c r="X229" s="6">
        <v>1286981</v>
      </c>
      <c r="Y229" s="6">
        <v>3055889</v>
      </c>
      <c r="Z229" s="6">
        <v>-1053141</v>
      </c>
      <c r="AA229" s="6">
        <v>-10507569</v>
      </c>
      <c r="AB229" s="6">
        <v>-1224025</v>
      </c>
      <c r="AC229" s="6">
        <v>-3837420</v>
      </c>
      <c r="AD229" s="6">
        <v>-6779603</v>
      </c>
      <c r="AE229" s="6">
        <f>+'[2]Resultados Trim. Corp 4T24'!$U$40</f>
        <v>-11392177</v>
      </c>
    </row>
    <row r="230" spans="1:31" ht="15" customHeight="1" x14ac:dyDescent="0.15">
      <c r="A230" s="7" t="s">
        <v>23</v>
      </c>
      <c r="B230" s="7" t="s">
        <v>24</v>
      </c>
      <c r="C230" s="8" t="s">
        <v>53</v>
      </c>
      <c r="D230" s="9">
        <v>2168329.7026953101</v>
      </c>
      <c r="E230" s="9">
        <v>4779989.2407792304</v>
      </c>
      <c r="F230" s="9">
        <v>4417535.3431632798</v>
      </c>
      <c r="G230" s="9">
        <v>10570691.3124649</v>
      </c>
      <c r="H230" s="9">
        <v>3861004.3081386001</v>
      </c>
      <c r="I230" s="9">
        <v>6036273.3648613896</v>
      </c>
      <c r="J230" s="9">
        <v>1916100</v>
      </c>
      <c r="K230" s="9">
        <v>29748360</v>
      </c>
      <c r="L230" s="9">
        <v>-1688561</v>
      </c>
      <c r="M230" s="9">
        <v>-12147691</v>
      </c>
      <c r="N230" s="9">
        <v>-12579603</v>
      </c>
      <c r="O230" s="9">
        <v>7209209</v>
      </c>
      <c r="P230" s="9">
        <v>-17101137</v>
      </c>
      <c r="Q230" s="9">
        <v>-3840628</v>
      </c>
      <c r="R230" s="9">
        <v>-7967697</v>
      </c>
      <c r="S230" s="9">
        <v>10340194</v>
      </c>
      <c r="T230" s="9">
        <v>808125</v>
      </c>
      <c r="U230" s="9">
        <v>-6126585</v>
      </c>
      <c r="V230" s="9">
        <v>-3655591</v>
      </c>
      <c r="W230" s="9">
        <v>10586286</v>
      </c>
      <c r="X230" s="9">
        <v>-1881773</v>
      </c>
      <c r="Y230" s="9">
        <v>-9331380</v>
      </c>
      <c r="Z230" s="9">
        <v>925033</v>
      </c>
      <c r="AA230" s="9">
        <v>20977153</v>
      </c>
      <c r="AB230" s="9">
        <v>1028863</v>
      </c>
      <c r="AC230" s="9">
        <v>6936560</v>
      </c>
      <c r="AD230" s="9">
        <v>14787314</v>
      </c>
      <c r="AE230" s="9">
        <f>+'[2]Resultados Trim. Corp 4T24'!$U$41</f>
        <v>13369493</v>
      </c>
    </row>
    <row r="231" spans="1:31" ht="15" customHeight="1" x14ac:dyDescent="0.15">
      <c r="A231" s="4" t="s">
        <v>23</v>
      </c>
      <c r="B231" s="4" t="s">
        <v>24</v>
      </c>
      <c r="C231" s="5" t="s">
        <v>55</v>
      </c>
      <c r="D231" s="6">
        <v>4138602.5779359001</v>
      </c>
      <c r="E231" s="6">
        <v>4307719.4545831997</v>
      </c>
      <c r="F231" s="6">
        <v>4591036.5479640001</v>
      </c>
      <c r="G231" s="6">
        <v>4568530.9342384003</v>
      </c>
      <c r="H231" s="6">
        <v>5273918.0794777004</v>
      </c>
      <c r="I231" s="6">
        <v>5595130.6965223001</v>
      </c>
      <c r="J231" s="6">
        <v>5721407</v>
      </c>
      <c r="K231" s="6">
        <v>6050588</v>
      </c>
      <c r="L231" s="6">
        <v>6202240</v>
      </c>
      <c r="M231" s="6">
        <v>6175961</v>
      </c>
      <c r="N231" s="6">
        <v>5884402</v>
      </c>
      <c r="O231" s="6">
        <v>6292794</v>
      </c>
      <c r="P231" s="6">
        <v>5407015</v>
      </c>
      <c r="Q231" s="6">
        <v>5212016</v>
      </c>
      <c r="R231" s="6">
        <v>5270106</v>
      </c>
      <c r="S231" s="6">
        <v>5331123</v>
      </c>
      <c r="T231" s="6">
        <v>5203849</v>
      </c>
      <c r="U231" s="6">
        <v>5543981</v>
      </c>
      <c r="V231" s="6">
        <v>5920521</v>
      </c>
      <c r="W231" s="6">
        <v>5777404</v>
      </c>
      <c r="X231" s="6">
        <v>5111390.0275175497</v>
      </c>
      <c r="Y231" s="6">
        <v>5416591.0758299502</v>
      </c>
      <c r="Z231" s="6">
        <v>5621426</v>
      </c>
      <c r="AA231" s="6">
        <v>5692721.8734476501</v>
      </c>
      <c r="AB231" s="6">
        <v>5249462</v>
      </c>
      <c r="AC231" s="6">
        <v>5541615</v>
      </c>
      <c r="AD231" s="6">
        <v>5378121</v>
      </c>
      <c r="AE231" s="6">
        <f>+'[2]Resultados Trim. Corp 4T24'!$U$45</f>
        <v>5294171</v>
      </c>
    </row>
    <row r="232" spans="1:31" ht="15" customHeight="1" x14ac:dyDescent="0.15">
      <c r="A232" s="7" t="s">
        <v>23</v>
      </c>
      <c r="B232" s="7" t="s">
        <v>24</v>
      </c>
      <c r="C232" s="8" t="s">
        <v>56</v>
      </c>
      <c r="D232" s="9">
        <v>9476131.2279524095</v>
      </c>
      <c r="E232" s="9">
        <v>13839945.284663601</v>
      </c>
      <c r="F232" s="9">
        <v>14733024.1328074</v>
      </c>
      <c r="G232" s="9">
        <v>22028920.944325499</v>
      </c>
      <c r="H232" s="9">
        <v>13184617.501502501</v>
      </c>
      <c r="I232" s="9">
        <v>17633167.351497501</v>
      </c>
      <c r="J232" s="9">
        <v>15784104</v>
      </c>
      <c r="K232" s="9">
        <v>21838101</v>
      </c>
      <c r="L232" s="9">
        <v>12144043</v>
      </c>
      <c r="M232" s="9">
        <v>-2471124</v>
      </c>
      <c r="N232" s="9">
        <v>-4153390</v>
      </c>
      <c r="O232" s="9">
        <v>-1572935</v>
      </c>
      <c r="P232" s="9">
        <v>-8817497</v>
      </c>
      <c r="Q232" s="9">
        <v>7277293</v>
      </c>
      <c r="R232" s="9">
        <v>5861942</v>
      </c>
      <c r="S232" s="9">
        <v>19825904</v>
      </c>
      <c r="T232" s="9">
        <v>5613643</v>
      </c>
      <c r="U232" s="9">
        <v>14356774</v>
      </c>
      <c r="V232" s="9">
        <v>10615555</v>
      </c>
      <c r="W232" s="9">
        <v>16543054</v>
      </c>
      <c r="X232" s="9">
        <v>4588938.0275175497</v>
      </c>
      <c r="Y232" s="9">
        <v>-1952104.9241700501</v>
      </c>
      <c r="Z232" s="9">
        <v>4519639</v>
      </c>
      <c r="AA232" s="9">
        <v>16471369.873447699</v>
      </c>
      <c r="AB232" s="9">
        <v>14154901</v>
      </c>
      <c r="AC232" s="9">
        <v>21469491</v>
      </c>
      <c r="AD232" s="9">
        <v>30260106</v>
      </c>
      <c r="AE232" s="9">
        <f>+'[2]Resultados Trim. Corp 4T24'!$U$47</f>
        <v>36700762</v>
      </c>
    </row>
    <row r="233" spans="1:31" ht="15" customHeight="1" x14ac:dyDescent="0.15">
      <c r="A233" s="4"/>
      <c r="B233" s="4"/>
      <c r="C233" s="5"/>
      <c r="D233" s="12" t="s">
        <v>54</v>
      </c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</row>
    <row r="234" spans="1:31" ht="15" customHeight="1" x14ac:dyDescent="0.15">
      <c r="A234" s="18"/>
      <c r="B234" s="18"/>
      <c r="C234" s="19" t="s">
        <v>279</v>
      </c>
      <c r="D234" s="20" t="s">
        <v>54</v>
      </c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</row>
    <row r="235" spans="1:31" ht="15" customHeight="1" x14ac:dyDescent="0.15">
      <c r="A235" s="7"/>
      <c r="B235" s="7"/>
      <c r="C235" s="8" t="s">
        <v>277</v>
      </c>
      <c r="D235" s="16" t="s">
        <v>54</v>
      </c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</row>
    <row r="236" spans="1:31" ht="15" customHeight="1" x14ac:dyDescent="0.15">
      <c r="A236" s="4" t="s">
        <v>23</v>
      </c>
      <c r="B236" s="4" t="s">
        <v>24</v>
      </c>
      <c r="C236" s="5" t="s">
        <v>25</v>
      </c>
      <c r="D236" s="6">
        <v>-824080.77490472596</v>
      </c>
      <c r="E236" s="6">
        <v>-1072156.99329722</v>
      </c>
      <c r="F236" s="6">
        <v>-777398.56120243703</v>
      </c>
      <c r="G236" s="6">
        <v>-1263564.96117675</v>
      </c>
      <c r="H236" s="6">
        <v>-865918.27657741297</v>
      </c>
      <c r="I236" s="6">
        <v>-1103133.44242257</v>
      </c>
      <c r="J236" s="6">
        <v>-1038594</v>
      </c>
      <c r="K236" s="6">
        <v>-1428849</v>
      </c>
      <c r="L236" s="6">
        <v>-818227</v>
      </c>
      <c r="M236" s="6">
        <v>-393921.69199997198</v>
      </c>
      <c r="N236" s="6">
        <v>-880987.718999982</v>
      </c>
      <c r="O236" s="6">
        <v>-1360240.3550000801</v>
      </c>
      <c r="P236" s="6">
        <v>-790804.44700002705</v>
      </c>
      <c r="Q236" s="6">
        <v>-1000671.34999989</v>
      </c>
      <c r="R236" s="6">
        <v>-1207520.4750001</v>
      </c>
      <c r="S236" s="6">
        <v>-2403120.82699998</v>
      </c>
      <c r="T236" s="6">
        <v>-1027022</v>
      </c>
      <c r="U236" s="6">
        <v>-1294380.7039999401</v>
      </c>
      <c r="V236" s="6">
        <v>-1297043</v>
      </c>
      <c r="W236" s="6">
        <v>-1691854.6540001</v>
      </c>
      <c r="X236" s="6">
        <v>-997969.58599996602</v>
      </c>
      <c r="Y236" s="6">
        <v>-1082926.27500004</v>
      </c>
      <c r="Z236" s="6">
        <v>-1110223</v>
      </c>
      <c r="AA236" s="6">
        <v>-1556417.46799988</v>
      </c>
      <c r="AB236" s="6">
        <v>-1152891.74000001</v>
      </c>
      <c r="AC236" s="6">
        <v>-1309575.8359999701</v>
      </c>
      <c r="AD236" s="6">
        <v>-1330654</v>
      </c>
      <c r="AE236" s="6">
        <f>+'[2]Resultados Trim. Corp 4T24'!AG8</f>
        <v>-1766150.7129997611</v>
      </c>
    </row>
    <row r="237" spans="1:31" ht="15" customHeight="1" x14ac:dyDescent="0.15">
      <c r="A237" s="4" t="s">
        <v>23</v>
      </c>
      <c r="B237" s="4" t="s">
        <v>24</v>
      </c>
      <c r="C237" s="5" t="s">
        <v>26</v>
      </c>
      <c r="D237" s="6">
        <v>0.427488103508949</v>
      </c>
      <c r="E237" s="6">
        <v>-3.9233207702636698E-2</v>
      </c>
      <c r="F237" s="6">
        <v>-769589.69791763602</v>
      </c>
      <c r="G237" s="6">
        <v>-4.4472320377826602</v>
      </c>
      <c r="H237" s="6">
        <v>-0.49694770574569702</v>
      </c>
      <c r="I237" s="6">
        <v>-0.21705228090286299</v>
      </c>
      <c r="J237" s="6">
        <v>1</v>
      </c>
      <c r="K237" s="11">
        <v>0</v>
      </c>
      <c r="L237" s="11">
        <v>0</v>
      </c>
      <c r="M237" s="6">
        <v>0.11599999666214</v>
      </c>
      <c r="N237" s="6">
        <v>0.11199998855590799</v>
      </c>
      <c r="O237" s="6">
        <v>0.21999999880790699</v>
      </c>
      <c r="P237" s="6">
        <v>0.26800000667571999</v>
      </c>
      <c r="Q237" s="6">
        <v>-0.38299998641014099</v>
      </c>
      <c r="R237" s="6">
        <v>-0.32100000977516202</v>
      </c>
      <c r="S237" s="6">
        <v>0.20300000905990601</v>
      </c>
      <c r="T237" s="11">
        <v>0</v>
      </c>
      <c r="U237" s="6">
        <v>-6.19999915361404E-2</v>
      </c>
      <c r="V237" s="6">
        <v>-1</v>
      </c>
      <c r="W237" s="6">
        <v>1.7290000021457601</v>
      </c>
      <c r="X237" s="6">
        <v>-0.25599999725818601</v>
      </c>
      <c r="Y237" s="6">
        <v>0.97899998724460602</v>
      </c>
      <c r="Z237" s="6">
        <v>-1</v>
      </c>
      <c r="AA237" s="6">
        <v>-0.48600003123283397</v>
      </c>
      <c r="AB237" s="6">
        <v>0.5</v>
      </c>
      <c r="AC237" s="6">
        <v>-0.67200000584125497</v>
      </c>
      <c r="AD237" s="11">
        <v>0</v>
      </c>
      <c r="AE237" s="11">
        <f>+'[2]Resultados Trim. Corp 4T24'!AG9</f>
        <v>0.31600001454353333</v>
      </c>
    </row>
    <row r="238" spans="1:31" ht="15" customHeight="1" x14ac:dyDescent="0.15">
      <c r="A238" s="4" t="s">
        <v>23</v>
      </c>
      <c r="B238" s="4" t="s">
        <v>24</v>
      </c>
      <c r="C238" s="5" t="s">
        <v>27</v>
      </c>
      <c r="D238" s="6">
        <v>-0.45791839994490102</v>
      </c>
      <c r="E238" s="6">
        <v>0.72172719985246603</v>
      </c>
      <c r="F238" s="6">
        <v>-468077.68670019897</v>
      </c>
      <c r="G238" s="6">
        <v>-0.30218780133873202</v>
      </c>
      <c r="H238" s="6">
        <v>-0.40661300066858502</v>
      </c>
      <c r="I238" s="6">
        <v>0.88461300078779403</v>
      </c>
      <c r="J238" s="11">
        <v>0</v>
      </c>
      <c r="K238" s="6">
        <v>-1</v>
      </c>
      <c r="L238" s="6">
        <v>1</v>
      </c>
      <c r="M238" s="6">
        <v>-1.00499999988824</v>
      </c>
      <c r="N238" s="6">
        <v>-1.10499999998137</v>
      </c>
      <c r="O238" s="6">
        <v>1.40400000009685</v>
      </c>
      <c r="P238" s="6">
        <v>0.248999999836087</v>
      </c>
      <c r="Q238" s="6">
        <v>-0.75399999972432796</v>
      </c>
      <c r="R238" s="6">
        <v>0.45299999974667998</v>
      </c>
      <c r="S238" s="6">
        <v>-5.0999999046325697E-2</v>
      </c>
      <c r="T238" s="11">
        <v>0</v>
      </c>
      <c r="U238" s="6">
        <v>-0.972000000067055</v>
      </c>
      <c r="V238" s="11">
        <v>0</v>
      </c>
      <c r="W238" s="6">
        <v>0.77899999916553397</v>
      </c>
      <c r="X238" s="6">
        <v>0.169999999925494</v>
      </c>
      <c r="Y238" s="6">
        <v>0.61099999956786599</v>
      </c>
      <c r="Z238" s="6">
        <v>-1</v>
      </c>
      <c r="AA238" s="6">
        <v>-0.29299999959766898</v>
      </c>
      <c r="AB238" s="6">
        <v>-0.42200000025332002</v>
      </c>
      <c r="AC238" s="6">
        <v>5.5999999865889501E-2</v>
      </c>
      <c r="AD238" s="11">
        <v>0</v>
      </c>
      <c r="AE238" s="11">
        <f>+'[2]Resultados Trim. Corp 4T24'!AG10</f>
        <v>-0.23499999940395355</v>
      </c>
    </row>
    <row r="239" spans="1:31" ht="15" customHeight="1" x14ac:dyDescent="0.15">
      <c r="A239" s="4" t="s">
        <v>23</v>
      </c>
      <c r="B239" s="4" t="s">
        <v>24</v>
      </c>
      <c r="C239" s="5" t="s">
        <v>28</v>
      </c>
      <c r="D239" s="6">
        <v>-824080.80533502297</v>
      </c>
      <c r="E239" s="6">
        <v>-1072156.3108032299</v>
      </c>
      <c r="F239" s="6">
        <v>-2015065.9458202701</v>
      </c>
      <c r="G239" s="6">
        <v>-1263569.7105965901</v>
      </c>
      <c r="H239" s="6">
        <v>-865919.18013811903</v>
      </c>
      <c r="I239" s="6">
        <v>-1103132.7748618501</v>
      </c>
      <c r="J239" s="6">
        <v>-1038593</v>
      </c>
      <c r="K239" s="6">
        <v>-1428850</v>
      </c>
      <c r="L239" s="6">
        <v>-818226</v>
      </c>
      <c r="M239" s="6">
        <v>-393922.58099997498</v>
      </c>
      <c r="N239" s="6">
        <v>-880988.71199999296</v>
      </c>
      <c r="O239" s="6">
        <v>-1360238.73100008</v>
      </c>
      <c r="P239" s="6">
        <v>-790803.93000001996</v>
      </c>
      <c r="Q239" s="6">
        <v>-1000672.48699987</v>
      </c>
      <c r="R239" s="6">
        <v>-1207520.34300011</v>
      </c>
      <c r="S239" s="6">
        <v>-2403120.67499997</v>
      </c>
      <c r="T239" s="6">
        <v>-1027022</v>
      </c>
      <c r="U239" s="6">
        <v>-1294381.73799993</v>
      </c>
      <c r="V239" s="6">
        <v>-1297043</v>
      </c>
      <c r="W239" s="6">
        <v>-1691852.1460001001</v>
      </c>
      <c r="X239" s="6">
        <v>-997969.671999963</v>
      </c>
      <c r="Y239" s="6">
        <v>-1082924.6850000501</v>
      </c>
      <c r="Z239" s="6">
        <v>-1110225</v>
      </c>
      <c r="AA239" s="6">
        <v>-1556418.2469999101</v>
      </c>
      <c r="AB239" s="6">
        <v>-1152891.66200001</v>
      </c>
      <c r="AC239" s="6">
        <v>-1309576.45199997</v>
      </c>
      <c r="AD239" s="6">
        <v>-1330654</v>
      </c>
      <c r="AE239" s="6">
        <f>+'[2]Resultados Trim. Corp 4T24'!$AG$12</f>
        <v>-1766150.631999746</v>
      </c>
    </row>
    <row r="240" spans="1:31" ht="15" customHeight="1" x14ac:dyDescent="0.15">
      <c r="A240" s="4" t="s">
        <v>23</v>
      </c>
      <c r="B240" s="4" t="s">
        <v>24</v>
      </c>
      <c r="C240" s="5" t="s">
        <v>29</v>
      </c>
      <c r="D240" s="6">
        <v>823688.56974517705</v>
      </c>
      <c r="E240" s="6">
        <v>1060504.0983356</v>
      </c>
      <c r="F240" s="6">
        <v>-6757146.8251421899</v>
      </c>
      <c r="G240" s="6">
        <v>1250066.5905311101</v>
      </c>
      <c r="H240" s="6">
        <v>871852.62773960805</v>
      </c>
      <c r="I240" s="6">
        <v>1097002.7002604001</v>
      </c>
      <c r="J240" s="6">
        <v>1030679</v>
      </c>
      <c r="K240" s="6">
        <v>1364314</v>
      </c>
      <c r="L240" s="6">
        <v>803581</v>
      </c>
      <c r="M240" s="6">
        <v>394299.25599999703</v>
      </c>
      <c r="N240" s="6">
        <v>891265.674999982</v>
      </c>
      <c r="O240" s="6">
        <v>1392304.75100005</v>
      </c>
      <c r="P240" s="6">
        <v>796137.94699999702</v>
      </c>
      <c r="Q240" s="6">
        <v>1007985.29700002</v>
      </c>
      <c r="R240" s="6">
        <v>1206308.51100003</v>
      </c>
      <c r="S240" s="6">
        <v>2389523.2829999998</v>
      </c>
      <c r="T240" s="6">
        <v>1036296</v>
      </c>
      <c r="U240" s="6">
        <v>1261726.8090000199</v>
      </c>
      <c r="V240" s="6">
        <v>1301621</v>
      </c>
      <c r="W240" s="6">
        <v>1610063.2910001299</v>
      </c>
      <c r="X240" s="6">
        <v>998215.82999998296</v>
      </c>
      <c r="Y240" s="6">
        <v>1069444.8680000301</v>
      </c>
      <c r="Z240" s="6">
        <v>1098812</v>
      </c>
      <c r="AA240" s="6">
        <v>1533511.9599999201</v>
      </c>
      <c r="AB240" s="6">
        <v>1130894.2120000101</v>
      </c>
      <c r="AC240" s="6">
        <v>1315565.1289999499</v>
      </c>
      <c r="AD240" s="6">
        <v>1338424</v>
      </c>
      <c r="AE240" s="6">
        <f>+'[2]Resultados Trim. Corp 4T24'!AG14</f>
        <v>1785497.4540000558</v>
      </c>
    </row>
    <row r="241" spans="1:31" ht="15" customHeight="1" x14ac:dyDescent="0.15">
      <c r="A241" s="4" t="s">
        <v>23</v>
      </c>
      <c r="B241" s="4" t="s">
        <v>24</v>
      </c>
      <c r="C241" s="5" t="s">
        <v>30</v>
      </c>
      <c r="D241" s="6">
        <v>-0.78373229503631503</v>
      </c>
      <c r="E241" s="6">
        <v>1.6076011955738001</v>
      </c>
      <c r="F241" s="6">
        <v>1401693.0415005099</v>
      </c>
      <c r="G241" s="6">
        <v>5.3680089041590602</v>
      </c>
      <c r="H241" s="6">
        <v>-1.9450001418590501E-2</v>
      </c>
      <c r="I241" s="6">
        <v>-0.64955000579357103</v>
      </c>
      <c r="J241" s="6">
        <v>1</v>
      </c>
      <c r="K241" s="6">
        <v>-1</v>
      </c>
      <c r="L241" s="11">
        <v>0</v>
      </c>
      <c r="M241" s="6">
        <v>-4.2999997735023499E-2</v>
      </c>
      <c r="N241" s="6">
        <v>-0.51399999856948797</v>
      </c>
      <c r="O241" s="6">
        <v>-0.99799999594688404</v>
      </c>
      <c r="P241" s="6">
        <v>6.8999998271465302E-2</v>
      </c>
      <c r="Q241" s="6">
        <v>1.2489999979734401</v>
      </c>
      <c r="R241" s="6">
        <v>-2.0339999981224501</v>
      </c>
      <c r="S241" s="6">
        <v>1.28000000119209</v>
      </c>
      <c r="T241" s="11">
        <v>0</v>
      </c>
      <c r="U241" s="6">
        <v>-1.21000000834465</v>
      </c>
      <c r="V241" s="6">
        <v>1</v>
      </c>
      <c r="W241" s="6">
        <v>-0.75400000810623102</v>
      </c>
      <c r="X241" s="6">
        <v>-1.1920000016689301</v>
      </c>
      <c r="Y241" s="6">
        <v>1.72499999403953</v>
      </c>
      <c r="Z241" s="6">
        <v>-1</v>
      </c>
      <c r="AA241" s="6">
        <v>0.49600000679493</v>
      </c>
      <c r="AB241" s="6">
        <v>0.14599999785423301</v>
      </c>
      <c r="AC241" s="6">
        <v>0.71199999749660403</v>
      </c>
      <c r="AD241" s="11">
        <v>0</v>
      </c>
      <c r="AE241" s="11">
        <f>+'[2]Resultados Trim. Corp 4T24'!AG15</f>
        <v>-3.8000002503395081E-2</v>
      </c>
    </row>
    <row r="242" spans="1:31" ht="15" customHeight="1" x14ac:dyDescent="0.15">
      <c r="A242" s="4" t="s">
        <v>23</v>
      </c>
      <c r="B242" s="4" t="s">
        <v>24</v>
      </c>
      <c r="C242" s="10" t="s">
        <v>31</v>
      </c>
      <c r="D242" s="6">
        <v>-0.43094800226390401</v>
      </c>
      <c r="E242" s="6">
        <v>0.786429394036531</v>
      </c>
      <c r="F242" s="6">
        <v>462.98634741134703</v>
      </c>
      <c r="G242" s="6">
        <v>4.97496850416064</v>
      </c>
      <c r="H242" s="6">
        <v>9.5043698325753198E-2</v>
      </c>
      <c r="I242" s="6">
        <v>-0.82204370014369399</v>
      </c>
      <c r="J242" s="6">
        <v>1</v>
      </c>
      <c r="K242" s="6">
        <v>-1</v>
      </c>
      <c r="L242" s="11">
        <v>0</v>
      </c>
      <c r="M242" s="6">
        <v>-0.167000001296401</v>
      </c>
      <c r="N242" s="6">
        <v>-0.89299999922513895</v>
      </c>
      <c r="O242" s="6">
        <v>-5.2999999374151202E-2</v>
      </c>
      <c r="P242" s="6">
        <v>-0.44900000002235202</v>
      </c>
      <c r="Q242" s="6">
        <v>1.1939999992027801</v>
      </c>
      <c r="R242" s="6">
        <v>-1.375</v>
      </c>
      <c r="S242" s="6">
        <v>1.0329999998211801</v>
      </c>
      <c r="T242" s="11">
        <v>0</v>
      </c>
      <c r="U242" s="6">
        <v>-1.2100000008940599</v>
      </c>
      <c r="V242" s="6">
        <v>1</v>
      </c>
      <c r="W242" s="6">
        <v>-0.57500000670552198</v>
      </c>
      <c r="X242" s="6">
        <v>-0.57599999755620901</v>
      </c>
      <c r="Y242" s="6">
        <v>1.1609999984502699</v>
      </c>
      <c r="Z242" s="6">
        <v>-1</v>
      </c>
      <c r="AA242" s="6">
        <v>0.21799999102950099</v>
      </c>
      <c r="AB242" s="6">
        <v>5.0999999046325697E-2</v>
      </c>
      <c r="AC242" s="6">
        <v>0.66600000113248803</v>
      </c>
      <c r="AD242" s="11">
        <v>0</v>
      </c>
      <c r="AE242" s="11">
        <f>+'[2]Resultados Trim. Corp 4T24'!AG16</f>
        <v>-0.33999999985098839</v>
      </c>
    </row>
    <row r="243" spans="1:31" ht="15" customHeight="1" x14ac:dyDescent="0.15">
      <c r="A243" s="4" t="s">
        <v>23</v>
      </c>
      <c r="B243" s="4" t="s">
        <v>24</v>
      </c>
      <c r="C243" s="10" t="s">
        <v>32</v>
      </c>
      <c r="D243" s="6">
        <v>-0.35278429836034803</v>
      </c>
      <c r="E243" s="6">
        <v>0.82117180526256495</v>
      </c>
      <c r="F243" s="6">
        <v>974666.30315310205</v>
      </c>
      <c r="G243" s="6">
        <v>0.39304039254784601</v>
      </c>
      <c r="H243" s="6">
        <v>-0.114493697881699</v>
      </c>
      <c r="I243" s="6">
        <v>0.172493696212769</v>
      </c>
      <c r="J243" s="11">
        <v>0</v>
      </c>
      <c r="K243" s="11">
        <v>0</v>
      </c>
      <c r="L243" s="11">
        <v>0</v>
      </c>
      <c r="M243" s="6">
        <v>0.12399999797344199</v>
      </c>
      <c r="N243" s="6">
        <v>0.37899999320507</v>
      </c>
      <c r="O243" s="6">
        <v>-0.94499999284744196</v>
      </c>
      <c r="P243" s="6">
        <v>0.51799999922513895</v>
      </c>
      <c r="Q243" s="6">
        <v>5.4999999701976797E-2</v>
      </c>
      <c r="R243" s="6">
        <v>-0.65899999998509795</v>
      </c>
      <c r="S243" s="6">
        <v>0.247000001370907</v>
      </c>
      <c r="T243" s="11">
        <v>0</v>
      </c>
      <c r="U243" s="11">
        <v>0</v>
      </c>
      <c r="V243" s="11">
        <v>0</v>
      </c>
      <c r="W243" s="6">
        <v>-0.17899999767541899</v>
      </c>
      <c r="X243" s="6">
        <v>-0.615999996662139</v>
      </c>
      <c r="Y243" s="6">
        <v>0.56399999558925595</v>
      </c>
      <c r="Z243" s="11">
        <v>0</v>
      </c>
      <c r="AA243" s="6">
        <v>0.27799998223781602</v>
      </c>
      <c r="AB243" s="6">
        <v>9.4999998807907104E-2</v>
      </c>
      <c r="AC243" s="6">
        <v>4.60000038146973E-2</v>
      </c>
      <c r="AD243" s="11">
        <v>0</v>
      </c>
      <c r="AE243" s="11">
        <f>+'[2]Resultados Trim. Corp 4T24'!AG17</f>
        <v>0.30200000107288361</v>
      </c>
    </row>
    <row r="244" spans="1:31" ht="15" customHeight="1" x14ac:dyDescent="0.15">
      <c r="A244" s="4" t="s">
        <v>23</v>
      </c>
      <c r="B244" s="4" t="s">
        <v>24</v>
      </c>
      <c r="C244" s="10" t="s">
        <v>33</v>
      </c>
      <c r="D244" s="11">
        <v>0</v>
      </c>
      <c r="E244" s="11">
        <v>0</v>
      </c>
      <c r="F244" s="6">
        <v>426563.75199999998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1">
        <v>0</v>
      </c>
      <c r="X244" s="6">
        <v>-1.1641532182694001E-9</v>
      </c>
      <c r="Y244" s="11">
        <v>0</v>
      </c>
      <c r="Z244" s="11">
        <v>0</v>
      </c>
      <c r="AA244" s="11">
        <v>0</v>
      </c>
      <c r="AB244" s="11">
        <v>0</v>
      </c>
      <c r="AC244" s="11">
        <v>0</v>
      </c>
      <c r="AD244" s="11">
        <v>0</v>
      </c>
      <c r="AE244" s="11">
        <f>+'[2]Resultados Trim. Corp 4T24'!AG18</f>
        <v>0</v>
      </c>
    </row>
    <row r="245" spans="1:31" ht="15" customHeight="1" x14ac:dyDescent="0.15">
      <c r="A245" s="4" t="s">
        <v>23</v>
      </c>
      <c r="B245" s="4" t="s">
        <v>24</v>
      </c>
      <c r="C245" s="5" t="s">
        <v>35</v>
      </c>
      <c r="D245" s="6">
        <v>823687.78601288202</v>
      </c>
      <c r="E245" s="6">
        <v>1060505.7059368</v>
      </c>
      <c r="F245" s="6">
        <v>-5355453.7836416699</v>
      </c>
      <c r="G245" s="6">
        <v>1250071.95854001</v>
      </c>
      <c r="H245" s="6">
        <v>871852.60828960699</v>
      </c>
      <c r="I245" s="6">
        <v>1097002.0507103901</v>
      </c>
      <c r="J245" s="6">
        <v>1030680</v>
      </c>
      <c r="K245" s="6">
        <v>1364313</v>
      </c>
      <c r="L245" s="6">
        <v>803581</v>
      </c>
      <c r="M245" s="6">
        <v>394299.21299999999</v>
      </c>
      <c r="N245" s="6">
        <v>891265.16099998401</v>
      </c>
      <c r="O245" s="6">
        <v>1392303.7530000501</v>
      </c>
      <c r="P245" s="6">
        <v>796138.01599999506</v>
      </c>
      <c r="Q245" s="6">
        <v>1007986.54600001</v>
      </c>
      <c r="R245" s="6">
        <v>1206306.47700003</v>
      </c>
      <c r="S245" s="6">
        <v>2389524.5630000001</v>
      </c>
      <c r="T245" s="6">
        <v>1036296</v>
      </c>
      <c r="U245" s="6">
        <v>1261725.5990000099</v>
      </c>
      <c r="V245" s="6">
        <v>1301621</v>
      </c>
      <c r="W245" s="6">
        <v>1610062.5370001199</v>
      </c>
      <c r="X245" s="6">
        <v>998214.63799998001</v>
      </c>
      <c r="Y245" s="6">
        <v>1069446.5930000199</v>
      </c>
      <c r="Z245" s="6">
        <v>1098811</v>
      </c>
      <c r="AA245" s="6">
        <v>1533512.4559999299</v>
      </c>
      <c r="AB245" s="6">
        <v>1130894.35800001</v>
      </c>
      <c r="AC245" s="6">
        <v>1315565.84099995</v>
      </c>
      <c r="AD245" s="6">
        <v>1338424</v>
      </c>
      <c r="AE245" s="6">
        <f>+'[2]Resultados Trim. Corp 4T24'!$AG$20</f>
        <v>1785497.4160000533</v>
      </c>
    </row>
    <row r="246" spans="1:31" ht="15" customHeight="1" x14ac:dyDescent="0.15">
      <c r="A246" s="4" t="s">
        <v>23</v>
      </c>
      <c r="B246" s="4" t="s">
        <v>24</v>
      </c>
      <c r="C246" s="5" t="s">
        <v>36</v>
      </c>
      <c r="D246" s="6">
        <v>-392.20515954936798</v>
      </c>
      <c r="E246" s="6">
        <v>-11652.894961620899</v>
      </c>
      <c r="F246" s="6">
        <v>-7534545.38634462</v>
      </c>
      <c r="G246" s="6">
        <v>-13498.370645642201</v>
      </c>
      <c r="H246" s="6">
        <v>5934.3511621952002</v>
      </c>
      <c r="I246" s="6">
        <v>-6130.7421621680196</v>
      </c>
      <c r="J246" s="6">
        <v>-7915</v>
      </c>
      <c r="K246" s="6">
        <v>-64535</v>
      </c>
      <c r="L246" s="6">
        <v>-14646</v>
      </c>
      <c r="M246" s="6">
        <v>377.56400002539101</v>
      </c>
      <c r="N246" s="6">
        <v>10277.9560000002</v>
      </c>
      <c r="O246" s="6">
        <v>32064.395999968001</v>
      </c>
      <c r="P246" s="6">
        <v>5333.4999999701904</v>
      </c>
      <c r="Q246" s="6">
        <v>7313.9470001284399</v>
      </c>
      <c r="R246" s="6">
        <v>-1211.9640000716299</v>
      </c>
      <c r="S246" s="6">
        <v>-13597.543999981999</v>
      </c>
      <c r="T246" s="6">
        <v>9274</v>
      </c>
      <c r="U246" s="6">
        <v>-32653.8949999213</v>
      </c>
      <c r="V246" s="6">
        <v>4578</v>
      </c>
      <c r="W246" s="6">
        <v>-81791.362999975696</v>
      </c>
      <c r="X246" s="6">
        <v>246.24400001764201</v>
      </c>
      <c r="Y246" s="6">
        <v>-13481.4070000052</v>
      </c>
      <c r="Z246" s="6">
        <v>-11411</v>
      </c>
      <c r="AA246" s="6">
        <v>-22905.507999956601</v>
      </c>
      <c r="AB246" s="6">
        <v>-21997.527999997099</v>
      </c>
      <c r="AC246" s="6">
        <v>5989.2929999828302</v>
      </c>
      <c r="AD246" s="6">
        <v>7770</v>
      </c>
      <c r="AE246" s="6">
        <f>+'[2]Resultados Trim. Corp 4T24'!AG22</f>
        <v>19346.741000294685</v>
      </c>
    </row>
    <row r="247" spans="1:31" ht="15" customHeight="1" x14ac:dyDescent="0.15">
      <c r="A247" s="4" t="s">
        <v>23</v>
      </c>
      <c r="B247" s="4" t="s">
        <v>24</v>
      </c>
      <c r="C247" s="5" t="s">
        <v>37</v>
      </c>
      <c r="D247" s="6">
        <v>-0.35624419152736703</v>
      </c>
      <c r="E247" s="6">
        <v>1.56836798787117</v>
      </c>
      <c r="F247" s="6">
        <v>632103.34358287696</v>
      </c>
      <c r="G247" s="6">
        <v>0.92077686637639899</v>
      </c>
      <c r="H247" s="6">
        <v>-0.51639770716428701</v>
      </c>
      <c r="I247" s="6">
        <v>-0.86660228669643402</v>
      </c>
      <c r="J247" s="6">
        <v>2</v>
      </c>
      <c r="K247" s="6">
        <v>-1</v>
      </c>
      <c r="L247" s="11">
        <v>0</v>
      </c>
      <c r="M247" s="6">
        <v>7.2999998927116394E-2</v>
      </c>
      <c r="N247" s="6">
        <v>-0.40200001001357999</v>
      </c>
      <c r="O247" s="6">
        <v>-0.77799999713897705</v>
      </c>
      <c r="P247" s="6">
        <v>0.33700000494718602</v>
      </c>
      <c r="Q247" s="6">
        <v>0.86600001156330098</v>
      </c>
      <c r="R247" s="6">
        <v>-2.3550000078976101</v>
      </c>
      <c r="S247" s="6">
        <v>1.48300001025199</v>
      </c>
      <c r="T247" s="11">
        <v>0</v>
      </c>
      <c r="U247" s="6">
        <v>-1.27199999988079</v>
      </c>
      <c r="V247" s="11">
        <v>0</v>
      </c>
      <c r="W247" s="6">
        <v>0.97499999403953497</v>
      </c>
      <c r="X247" s="6">
        <v>-1.44799999892711</v>
      </c>
      <c r="Y247" s="6">
        <v>2.7039999812841402</v>
      </c>
      <c r="Z247" s="6">
        <v>-2</v>
      </c>
      <c r="AA247" s="6">
        <v>9.9999755620956404E-3</v>
      </c>
      <c r="AB247" s="6">
        <v>0.64599999785423201</v>
      </c>
      <c r="AC247" s="6">
        <v>3.9999991655349697E-2</v>
      </c>
      <c r="AD247" s="11">
        <v>0</v>
      </c>
      <c r="AE247" s="11">
        <f>+'[2]Resultados Trim. Corp 4T24'!AG23</f>
        <v>0.27800001204013824</v>
      </c>
    </row>
    <row r="248" spans="1:31" ht="15" customHeight="1" x14ac:dyDescent="0.15">
      <c r="A248" s="4" t="s">
        <v>23</v>
      </c>
      <c r="B248" s="4" t="s">
        <v>24</v>
      </c>
      <c r="C248" s="5" t="s">
        <v>38</v>
      </c>
      <c r="D248" s="6">
        <v>-0.45791839994490102</v>
      </c>
      <c r="E248" s="6">
        <v>0.72172719985246603</v>
      </c>
      <c r="F248" s="6">
        <v>-468078.06409699703</v>
      </c>
      <c r="G248" s="6">
        <v>-0.60437560267746404</v>
      </c>
      <c r="H248" s="6">
        <v>-0.40661300066858502</v>
      </c>
      <c r="I248" s="6">
        <v>0.88461300078779403</v>
      </c>
      <c r="J248" s="11">
        <v>0</v>
      </c>
      <c r="K248" s="6">
        <v>-2</v>
      </c>
      <c r="L248" s="6">
        <v>1</v>
      </c>
      <c r="M248" s="6">
        <v>-1.00499999988824</v>
      </c>
      <c r="N248" s="6">
        <v>-2.20999999996274</v>
      </c>
      <c r="O248" s="6">
        <v>2.8080000001937102</v>
      </c>
      <c r="P248" s="6">
        <v>0.248999999836087</v>
      </c>
      <c r="Q248" s="6">
        <v>-0.75399999972432796</v>
      </c>
      <c r="R248" s="6">
        <v>0.45299999974667998</v>
      </c>
      <c r="S248" s="6">
        <v>-5.0999999046325697E-2</v>
      </c>
      <c r="T248" s="11">
        <v>0</v>
      </c>
      <c r="U248" s="6">
        <v>-0.972000000067055</v>
      </c>
      <c r="V248" s="6">
        <v>1</v>
      </c>
      <c r="W248" s="6">
        <v>0.77899999916553397</v>
      </c>
      <c r="X248" s="6">
        <v>0.169999998761341</v>
      </c>
      <c r="Y248" s="6">
        <v>0.61099999956786599</v>
      </c>
      <c r="Z248" s="6">
        <v>-1</v>
      </c>
      <c r="AA248" s="6">
        <v>-0.29299999959766898</v>
      </c>
      <c r="AB248" s="6">
        <v>-0.42200000025332002</v>
      </c>
      <c r="AC248" s="6">
        <v>5.5999999865889501E-2</v>
      </c>
      <c r="AD248" s="11">
        <v>0</v>
      </c>
      <c r="AE248" s="11">
        <f>+'[2]Resultados Trim. Corp 4T24'!AG24</f>
        <v>-0.23499999940395355</v>
      </c>
    </row>
    <row r="249" spans="1:31" ht="15" customHeight="1" x14ac:dyDescent="0.15">
      <c r="A249" s="4" t="s">
        <v>23</v>
      </c>
      <c r="B249" s="4" t="s">
        <v>24</v>
      </c>
      <c r="C249" s="5" t="s">
        <v>39</v>
      </c>
      <c r="D249" s="6">
        <v>-393.01932214084002</v>
      </c>
      <c r="E249" s="6">
        <v>-11650.604866433099</v>
      </c>
      <c r="F249" s="6">
        <v>-7370520.1068587396</v>
      </c>
      <c r="G249" s="6">
        <v>-13498.0542443785</v>
      </c>
      <c r="H249" s="6">
        <v>5933.4281514873701</v>
      </c>
      <c r="I249" s="6">
        <v>-6130.7241514539301</v>
      </c>
      <c r="J249" s="6">
        <v>-7913</v>
      </c>
      <c r="K249" s="6">
        <v>-64538</v>
      </c>
      <c r="L249" s="6">
        <v>-14645</v>
      </c>
      <c r="M249" s="6">
        <v>376.63200002443</v>
      </c>
      <c r="N249" s="6">
        <v>10275.3439999902</v>
      </c>
      <c r="O249" s="6">
        <v>32066.425999971099</v>
      </c>
      <c r="P249" s="6">
        <v>5334.08599997498</v>
      </c>
      <c r="Q249" s="6">
        <v>7314.0590001402797</v>
      </c>
      <c r="R249" s="6">
        <v>-1213.86600007978</v>
      </c>
      <c r="S249" s="6">
        <v>-13596.111999970801</v>
      </c>
      <c r="T249" s="6">
        <v>9274</v>
      </c>
      <c r="U249" s="6">
        <v>-32656.138999921201</v>
      </c>
      <c r="V249" s="6">
        <v>4579</v>
      </c>
      <c r="W249" s="6">
        <v>-81789.608999982505</v>
      </c>
      <c r="X249" s="6">
        <v>244.966000017477</v>
      </c>
      <c r="Y249" s="6">
        <v>-13478.0920000243</v>
      </c>
      <c r="Z249" s="6">
        <v>-11414</v>
      </c>
      <c r="AA249" s="6">
        <v>-22905.7909999806</v>
      </c>
      <c r="AB249" s="6">
        <v>-21997.303999999502</v>
      </c>
      <c r="AC249" s="6">
        <v>5989.3889999743496</v>
      </c>
      <c r="AD249" s="6">
        <v>7770</v>
      </c>
      <c r="AE249" s="6">
        <f>+'[2]Resultados Trim. Corp 4T24'!$AG$25</f>
        <v>19346.784000307322</v>
      </c>
    </row>
    <row r="250" spans="1:31" ht="15" customHeight="1" x14ac:dyDescent="0.15">
      <c r="A250" s="4" t="s">
        <v>23</v>
      </c>
      <c r="B250" s="4" t="s">
        <v>24</v>
      </c>
      <c r="C250" s="5" t="s">
        <v>40</v>
      </c>
      <c r="D250" s="6">
        <v>-738738.26369438798</v>
      </c>
      <c r="E250" s="6">
        <v>-1901215.3302140001</v>
      </c>
      <c r="F250" s="6">
        <v>3307876.1990530798</v>
      </c>
      <c r="G250" s="6">
        <v>-520771.54403040302</v>
      </c>
      <c r="H250" s="6">
        <v>-1178698.5511763</v>
      </c>
      <c r="I250" s="6">
        <v>-933230.22982370399</v>
      </c>
      <c r="J250" s="6">
        <v>-988297.00000000198</v>
      </c>
      <c r="K250" s="6">
        <v>-1632715.00000001</v>
      </c>
      <c r="L250" s="6">
        <v>-1308931</v>
      </c>
      <c r="M250" s="6">
        <v>-887875.51799998397</v>
      </c>
      <c r="N250" s="6">
        <v>-1276202.02000001</v>
      </c>
      <c r="O250" s="6">
        <v>-1537865.7489999901</v>
      </c>
      <c r="P250" s="6">
        <v>-676668.18999999296</v>
      </c>
      <c r="Q250" s="6">
        <v>-1224386.5859999901</v>
      </c>
      <c r="R250" s="6">
        <v>-1650948.4739999699</v>
      </c>
      <c r="S250" s="6">
        <v>-2421216.4830000298</v>
      </c>
      <c r="T250" s="6">
        <v>-1044825</v>
      </c>
      <c r="U250" s="6">
        <v>-514021.94700003002</v>
      </c>
      <c r="V250" s="6">
        <v>-1239945</v>
      </c>
      <c r="W250" s="6">
        <v>-750141.25500001397</v>
      </c>
      <c r="X250" s="6">
        <v>-1293731.5309999899</v>
      </c>
      <c r="Y250" s="6">
        <v>-990815.91830717598</v>
      </c>
      <c r="Z250" s="6">
        <v>-1155515</v>
      </c>
      <c r="AA250" s="6">
        <v>-909761.69484996703</v>
      </c>
      <c r="AB250" s="6">
        <v>-950996.62900000904</v>
      </c>
      <c r="AC250" s="6">
        <v>-1149783.11499997</v>
      </c>
      <c r="AD250" s="6">
        <v>-2062100.9480000001</v>
      </c>
      <c r="AE250" s="6">
        <f>+'[2]Resultados Trim. Corp 4T24'!$AG$27</f>
        <v>-1411179.6750000007</v>
      </c>
    </row>
    <row r="251" spans="1:31" ht="15" customHeight="1" x14ac:dyDescent="0.15">
      <c r="A251" s="7" t="s">
        <v>23</v>
      </c>
      <c r="B251" s="7" t="s">
        <v>24</v>
      </c>
      <c r="C251" s="8" t="s">
        <v>41</v>
      </c>
      <c r="D251" s="9">
        <v>-739131.28301652905</v>
      </c>
      <c r="E251" s="9">
        <v>-1912865.93508044</v>
      </c>
      <c r="F251" s="9">
        <v>-4062643.9078056598</v>
      </c>
      <c r="G251" s="9">
        <v>-534277.38936175301</v>
      </c>
      <c r="H251" s="9">
        <v>-1172765.1230248199</v>
      </c>
      <c r="I251" s="9">
        <v>-939360.95397515805</v>
      </c>
      <c r="J251" s="9">
        <v>-996210.00000000198</v>
      </c>
      <c r="K251" s="9">
        <v>-1697254.94600002</v>
      </c>
      <c r="L251" s="9">
        <v>-1323576</v>
      </c>
      <c r="M251" s="9">
        <v>-887498.88599996001</v>
      </c>
      <c r="N251" s="9">
        <v>-1265926.67600002</v>
      </c>
      <c r="O251" s="9">
        <v>-1505800.8020000199</v>
      </c>
      <c r="P251" s="9">
        <v>-671334.10400001798</v>
      </c>
      <c r="Q251" s="9">
        <v>-1217072.5269998501</v>
      </c>
      <c r="R251" s="9">
        <v>-1652162.3400000499</v>
      </c>
      <c r="S251" s="9">
        <v>-2434807.7894884902</v>
      </c>
      <c r="T251" s="9">
        <v>-1035551</v>
      </c>
      <c r="U251" s="9">
        <v>-546678.085999951</v>
      </c>
      <c r="V251" s="9">
        <v>-1235366</v>
      </c>
      <c r="W251" s="9">
        <v>-831930.22199997702</v>
      </c>
      <c r="X251" s="9">
        <v>-1293486.5649999699</v>
      </c>
      <c r="Y251" s="9">
        <v>-1004294.0103072</v>
      </c>
      <c r="Z251" s="9">
        <v>-1166929</v>
      </c>
      <c r="AA251" s="9">
        <v>-932667.48584994802</v>
      </c>
      <c r="AB251" s="9">
        <v>-972996.06500000798</v>
      </c>
      <c r="AC251" s="9">
        <v>-1143793.72599999</v>
      </c>
      <c r="AD251" s="9">
        <v>-2054330.9480000001</v>
      </c>
      <c r="AE251" s="9">
        <f>+'[2]Resultados Trim. Corp 4T24'!$AG$29</f>
        <v>-1391832.8909996934</v>
      </c>
    </row>
    <row r="252" spans="1:31" ht="15" customHeight="1" x14ac:dyDescent="0.15">
      <c r="A252" s="4" t="s">
        <v>23</v>
      </c>
      <c r="B252" s="4" t="s">
        <v>24</v>
      </c>
      <c r="C252" s="5" t="s">
        <v>42</v>
      </c>
      <c r="D252" s="6">
        <v>-385111.60542679997</v>
      </c>
      <c r="E252" s="6">
        <v>22532.6907662003</v>
      </c>
      <c r="F252" s="6">
        <v>-33705.789083499702</v>
      </c>
      <c r="G252" s="6">
        <v>158579.28555</v>
      </c>
      <c r="H252" s="6">
        <v>270955.20558529999</v>
      </c>
      <c r="I252" s="6">
        <v>-31871.412585302201</v>
      </c>
      <c r="J252" s="6">
        <v>-559533.00000000698</v>
      </c>
      <c r="K252" s="6">
        <v>250241.99999999799</v>
      </c>
      <c r="L252" s="6">
        <v>133241</v>
      </c>
      <c r="M252" s="6">
        <v>479.18200000004799</v>
      </c>
      <c r="N252" s="6">
        <v>63756.069000000003</v>
      </c>
      <c r="O252" s="6">
        <v>-229402.45800000001</v>
      </c>
      <c r="P252" s="6">
        <v>-54515.902000000002</v>
      </c>
      <c r="Q252" s="6">
        <v>-101864.735000001</v>
      </c>
      <c r="R252" s="6">
        <v>212628.50899999999</v>
      </c>
      <c r="S252" s="6">
        <v>401205.82900000003</v>
      </c>
      <c r="T252" s="6">
        <v>106098</v>
      </c>
      <c r="U252" s="6">
        <v>-69076.756000000998</v>
      </c>
      <c r="V252" s="6">
        <v>-26404</v>
      </c>
      <c r="W252" s="6">
        <v>110481.696999999</v>
      </c>
      <c r="X252" s="6">
        <v>-13026.492</v>
      </c>
      <c r="Y252" s="6">
        <v>9787.2289999998102</v>
      </c>
      <c r="Z252" s="6">
        <v>18864</v>
      </c>
      <c r="AA252" s="6">
        <v>147444.63899999901</v>
      </c>
      <c r="AB252" s="6">
        <v>27168.960999999999</v>
      </c>
      <c r="AC252" s="6">
        <v>8944.3020000001397</v>
      </c>
      <c r="AD252" s="6">
        <v>-62551</v>
      </c>
      <c r="AE252" s="6">
        <f>+'[2]Resultados Trim. Corp 4T24'!AG31</f>
        <v>-369.55900000035763</v>
      </c>
    </row>
    <row r="253" spans="1:31" ht="15" customHeight="1" x14ac:dyDescent="0.15">
      <c r="A253" s="4" t="s">
        <v>23</v>
      </c>
      <c r="B253" s="4" t="s">
        <v>24</v>
      </c>
      <c r="C253" s="5" t="s">
        <v>43</v>
      </c>
      <c r="D253" s="6">
        <v>-547413.07539909997</v>
      </c>
      <c r="E253" s="6">
        <v>-1119786.1993616</v>
      </c>
      <c r="F253" s="6">
        <v>6579.5500258000202</v>
      </c>
      <c r="G253" s="6">
        <v>-1263304.1379354</v>
      </c>
      <c r="H253" s="6">
        <v>-1152580.9922193999</v>
      </c>
      <c r="I253" s="6">
        <v>-1159995.1167806</v>
      </c>
      <c r="J253" s="6">
        <v>-1526469</v>
      </c>
      <c r="K253" s="6">
        <v>-2492640</v>
      </c>
      <c r="L253" s="6">
        <v>-2561986</v>
      </c>
      <c r="M253" s="6">
        <v>-2488723.2859999998</v>
      </c>
      <c r="N253" s="6">
        <v>-2419929.5490000001</v>
      </c>
      <c r="O253" s="6">
        <v>-2214077.5359999998</v>
      </c>
      <c r="P253" s="6">
        <v>-1977604.2660000001</v>
      </c>
      <c r="Q253" s="6">
        <v>-1596790.7760000001</v>
      </c>
      <c r="R253" s="6">
        <v>-1795493.2679999999</v>
      </c>
      <c r="S253" s="6">
        <v>-1915589.8030000001</v>
      </c>
      <c r="T253" s="6">
        <v>-2357433</v>
      </c>
      <c r="U253" s="6">
        <v>-2297151.9509999999</v>
      </c>
      <c r="V253" s="6">
        <v>-5448790</v>
      </c>
      <c r="W253" s="6">
        <v>-5254231.0480000004</v>
      </c>
      <c r="X253" s="6">
        <v>-5484738.8689999999</v>
      </c>
      <c r="Y253" s="6">
        <v>-6657208.6519999998</v>
      </c>
      <c r="Z253" s="6">
        <v>-8075056</v>
      </c>
      <c r="AA253" s="6">
        <v>-5736792.182</v>
      </c>
      <c r="AB253" s="6">
        <v>-4527375.1859999998</v>
      </c>
      <c r="AC253" s="6">
        <v>-4490379.5729999999</v>
      </c>
      <c r="AD253" s="6">
        <v>-4447752.8420000002</v>
      </c>
      <c r="AE253" s="6">
        <f>+'[2]Resultados Trim. Corp 4T24'!AG32</f>
        <v>-4671544.2799999975</v>
      </c>
    </row>
    <row r="254" spans="1:31" ht="15" customHeight="1" x14ac:dyDescent="0.15">
      <c r="A254" s="4" t="s">
        <v>23</v>
      </c>
      <c r="B254" s="4" t="s">
        <v>24</v>
      </c>
      <c r="C254" s="5" t="s">
        <v>44</v>
      </c>
      <c r="D254" s="6">
        <v>-2669865.7437779</v>
      </c>
      <c r="E254" s="6">
        <v>-2261563.4778335998</v>
      </c>
      <c r="F254" s="6">
        <v>-3498139.19459579</v>
      </c>
      <c r="G254" s="6">
        <v>-2188695.8642985998</v>
      </c>
      <c r="H254" s="6">
        <v>-2359893.7530809999</v>
      </c>
      <c r="I254" s="6">
        <v>-2576106.146919</v>
      </c>
      <c r="J254" s="6">
        <v>-2838660</v>
      </c>
      <c r="K254" s="6">
        <v>-2021447</v>
      </c>
      <c r="L254" s="6">
        <v>-1688824</v>
      </c>
      <c r="M254" s="6">
        <v>-1763370.6780000001</v>
      </c>
      <c r="N254" s="6">
        <v>-1818980.9580000001</v>
      </c>
      <c r="O254" s="6">
        <v>-1935029.7050000001</v>
      </c>
      <c r="P254" s="6">
        <v>-2324218.5490000001</v>
      </c>
      <c r="Q254" s="6">
        <v>-1715634.8149999999</v>
      </c>
      <c r="R254" s="6">
        <v>-2096164.0290000001</v>
      </c>
      <c r="S254" s="6">
        <v>-2358948.2030000002</v>
      </c>
      <c r="T254" s="6">
        <v>-2416644</v>
      </c>
      <c r="U254" s="6">
        <v>-2548813.1770000001</v>
      </c>
      <c r="V254" s="6">
        <v>-2303408</v>
      </c>
      <c r="W254" s="6">
        <v>-1974947.183</v>
      </c>
      <c r="X254" s="6">
        <v>-1993642.6939999999</v>
      </c>
      <c r="Y254" s="6">
        <v>-819704.10499999998</v>
      </c>
      <c r="Z254" s="6">
        <v>-747744</v>
      </c>
      <c r="AA254" s="6">
        <v>-879693.1</v>
      </c>
      <c r="AB254" s="6">
        <v>-1274298.973</v>
      </c>
      <c r="AC254" s="6">
        <v>-1233896.3840000001</v>
      </c>
      <c r="AD254" s="6">
        <v>-1063477.5179999999</v>
      </c>
      <c r="AE254" s="6">
        <f>+'[2]Resultados Trim. Corp 4T24'!AG33</f>
        <v>-1310081.5210000011</v>
      </c>
    </row>
    <row r="255" spans="1:31" ht="15" customHeight="1" x14ac:dyDescent="0.15">
      <c r="A255" s="4" t="s">
        <v>23</v>
      </c>
      <c r="B255" s="4" t="s">
        <v>24</v>
      </c>
      <c r="C255" s="5" t="s">
        <v>45</v>
      </c>
      <c r="D255" s="27">
        <v>-0.26699999999254898</v>
      </c>
      <c r="E255" s="27">
        <v>0.64300000015646197</v>
      </c>
      <c r="F255" s="27">
        <v>20013.396999999801</v>
      </c>
      <c r="G255" s="27">
        <v>0.61799999885261003</v>
      </c>
      <c r="H255" s="27">
        <v>7.5000000186264501E-2</v>
      </c>
      <c r="I255" s="27">
        <v>-7.5000000186264501E-2</v>
      </c>
      <c r="J255" s="11">
        <v>0</v>
      </c>
      <c r="K255" s="11">
        <v>0</v>
      </c>
      <c r="L255" s="11">
        <v>0</v>
      </c>
      <c r="M255" s="27">
        <v>-0.60000000009313204</v>
      </c>
      <c r="N255" s="27">
        <v>0.60000000009313204</v>
      </c>
      <c r="O255" s="27">
        <v>-0.21000000089407</v>
      </c>
      <c r="P255" s="11">
        <v>0</v>
      </c>
      <c r="Q255" s="27">
        <v>0.5</v>
      </c>
      <c r="R255" s="27">
        <v>-0.5</v>
      </c>
      <c r="S255" s="27">
        <v>0.429999999701977</v>
      </c>
      <c r="T255" s="11">
        <v>0</v>
      </c>
      <c r="U255" s="27">
        <v>-0.37500000186264498</v>
      </c>
      <c r="V255" s="11">
        <v>0</v>
      </c>
      <c r="W255" s="27">
        <v>-0.34100000187754598</v>
      </c>
      <c r="X255" s="27">
        <v>0.5</v>
      </c>
      <c r="Y255" s="27">
        <v>-0.5</v>
      </c>
      <c r="Z255" s="11">
        <v>0</v>
      </c>
      <c r="AA255" s="27">
        <v>0.5</v>
      </c>
      <c r="AB255" s="27">
        <v>0.5</v>
      </c>
      <c r="AC255" s="11">
        <v>0</v>
      </c>
      <c r="AD255" s="11">
        <v>0</v>
      </c>
      <c r="AE255" s="31">
        <f>+'[2]Resultados Trim. Corp 4T24'!AG34</f>
        <v>0</v>
      </c>
    </row>
    <row r="256" spans="1:31" ht="15" customHeight="1" x14ac:dyDescent="0.15">
      <c r="A256" s="4" t="s">
        <v>23</v>
      </c>
      <c r="B256" s="4" t="s">
        <v>24</v>
      </c>
      <c r="C256" s="5" t="s">
        <v>46</v>
      </c>
      <c r="D256" s="27">
        <v>-800.99703439999598</v>
      </c>
      <c r="E256" s="27">
        <v>33515.9786246</v>
      </c>
      <c r="F256" s="27">
        <v>-533.53258719998496</v>
      </c>
      <c r="G256" s="27">
        <v>6608.4331151999504</v>
      </c>
      <c r="H256" s="27">
        <v>-3595.0100609002202</v>
      </c>
      <c r="I256" s="27">
        <v>-1443.5919390996</v>
      </c>
      <c r="J256" s="27">
        <v>10787.0000000002</v>
      </c>
      <c r="K256" s="27">
        <v>1128356</v>
      </c>
      <c r="L256" s="27">
        <v>-5092362</v>
      </c>
      <c r="M256" s="27">
        <v>4007349.1910000001</v>
      </c>
      <c r="N256" s="27">
        <v>3221351.13</v>
      </c>
      <c r="O256" s="27">
        <v>5654937.1430000002</v>
      </c>
      <c r="P256" s="27">
        <v>969868.12199999997</v>
      </c>
      <c r="Q256" s="27">
        <v>1111795.4029999999</v>
      </c>
      <c r="R256" s="27">
        <v>-1940160.578</v>
      </c>
      <c r="S256" s="27">
        <v>-2620854.2230000002</v>
      </c>
      <c r="T256" s="27">
        <v>-489168</v>
      </c>
      <c r="U256" s="27">
        <v>-6305700.3559999997</v>
      </c>
      <c r="V256" s="27">
        <v>983586</v>
      </c>
      <c r="W256" s="27">
        <v>4311756.7699999996</v>
      </c>
      <c r="X256" s="27">
        <v>4040469.7880000002</v>
      </c>
      <c r="Y256" s="27">
        <v>-1127104</v>
      </c>
      <c r="Z256" s="27">
        <v>-931875</v>
      </c>
      <c r="AA256" s="27">
        <v>-4123302.9550000001</v>
      </c>
      <c r="AB256" s="27">
        <v>1312113.577</v>
      </c>
      <c r="AC256" s="27">
        <v>-788788.02899999998</v>
      </c>
      <c r="AD256" s="27">
        <v>-152594.33100000001</v>
      </c>
      <c r="AE256" s="6">
        <f>+'[2]Resultados Trim. Corp 4T24'!AG35</f>
        <v>1001057.4779999997</v>
      </c>
    </row>
    <row r="257" spans="1:31" ht="15" customHeight="1" x14ac:dyDescent="0.15">
      <c r="A257" s="4" t="s">
        <v>23</v>
      </c>
      <c r="B257" s="4" t="s">
        <v>24</v>
      </c>
      <c r="C257" s="5" t="s">
        <v>47</v>
      </c>
      <c r="D257" s="27">
        <v>-632.91099999999301</v>
      </c>
      <c r="E257" s="27">
        <v>2759.7759999999998</v>
      </c>
      <c r="F257" s="27">
        <v>187063.93286687101</v>
      </c>
      <c r="G257" s="27">
        <v>1675.5130000000299</v>
      </c>
      <c r="H257" s="27">
        <v>-0.302999999985332</v>
      </c>
      <c r="I257" s="27">
        <v>2289.3029999999799</v>
      </c>
      <c r="J257" s="27">
        <v>497.00000000000199</v>
      </c>
      <c r="K257" s="27">
        <v>720.00000000002603</v>
      </c>
      <c r="L257" s="27">
        <v>7058.00000000003</v>
      </c>
      <c r="M257" s="27">
        <v>1804.7830000000499</v>
      </c>
      <c r="N257" s="27">
        <v>-113.463000000018</v>
      </c>
      <c r="O257" s="27">
        <v>0.210999999952037</v>
      </c>
      <c r="P257" s="27">
        <v>-496998.94099999999</v>
      </c>
      <c r="Q257" s="27">
        <v>-630184.35900000005</v>
      </c>
      <c r="R257" s="27">
        <v>-543936.08900000004</v>
      </c>
      <c r="S257" s="27">
        <v>-3523799.8360000001</v>
      </c>
      <c r="T257" s="27">
        <v>-1182436</v>
      </c>
      <c r="U257" s="27">
        <v>-860218.11</v>
      </c>
      <c r="V257" s="27">
        <v>-4652379</v>
      </c>
      <c r="W257" s="27">
        <v>-3376029.2259999998</v>
      </c>
      <c r="X257" s="27">
        <v>-1820016.7779999999</v>
      </c>
      <c r="Y257" s="27">
        <v>-1577491.105</v>
      </c>
      <c r="Z257" s="27">
        <v>-415798</v>
      </c>
      <c r="AA257" s="27">
        <v>-2334224.199</v>
      </c>
      <c r="AB257" s="27">
        <v>-1183263.7290000001</v>
      </c>
      <c r="AC257" s="27">
        <v>-1848489.074</v>
      </c>
      <c r="AD257" s="27">
        <v>-1311260.629</v>
      </c>
      <c r="AE257" s="6">
        <f>+'[2]Resultados Trim. Corp 4T24'!AG36</f>
        <v>-1958222.5100000002</v>
      </c>
    </row>
    <row r="258" spans="1:31" ht="15" customHeight="1" x14ac:dyDescent="0.15">
      <c r="A258" s="4" t="s">
        <v>23</v>
      </c>
      <c r="B258" s="4" t="s">
        <v>24</v>
      </c>
      <c r="C258" s="5" t="s">
        <v>48</v>
      </c>
      <c r="D258" s="27">
        <v>-3603824.5996381999</v>
      </c>
      <c r="E258" s="27">
        <v>-3322540.5888044001</v>
      </c>
      <c r="F258" s="27">
        <v>-3318721.6363738198</v>
      </c>
      <c r="G258" s="27">
        <v>-3285136.1525687999</v>
      </c>
      <c r="H258" s="27">
        <v>-3245114.7777760001</v>
      </c>
      <c r="I258" s="27">
        <v>-3767127.0402239999</v>
      </c>
      <c r="J258" s="27">
        <v>-4913378.0000000102</v>
      </c>
      <c r="K258" s="27">
        <v>-3134769</v>
      </c>
      <c r="L258" s="27">
        <v>-9202873</v>
      </c>
      <c r="M258" s="27">
        <v>-242461.40800000101</v>
      </c>
      <c r="N258" s="27">
        <v>-953916.17099999904</v>
      </c>
      <c r="O258" s="27">
        <v>1276427.4450000001</v>
      </c>
      <c r="P258" s="27">
        <v>-3883469.5359999998</v>
      </c>
      <c r="Q258" s="27">
        <v>-2932678.7820000001</v>
      </c>
      <c r="R258" s="27">
        <v>-6163125.9550000001</v>
      </c>
      <c r="S258" s="27">
        <v>-10017985.806</v>
      </c>
      <c r="T258" s="27">
        <v>-6339583</v>
      </c>
      <c r="U258" s="27">
        <v>-12080960.725</v>
      </c>
      <c r="V258" s="27">
        <v>-11447395</v>
      </c>
      <c r="W258" s="27">
        <v>-6182969.3310000002</v>
      </c>
      <c r="X258" s="27">
        <v>-5270954.5449999999</v>
      </c>
      <c r="Y258" s="27">
        <v>-10171721.132999999</v>
      </c>
      <c r="Z258" s="27">
        <v>-10151607</v>
      </c>
      <c r="AA258" s="27">
        <v>-12926567.297</v>
      </c>
      <c r="AB258" s="27">
        <v>-5645654.8499999996</v>
      </c>
      <c r="AC258" s="27">
        <v>-8352608.7580000004</v>
      </c>
      <c r="AD258" s="27">
        <v>-7037636.3200000003</v>
      </c>
      <c r="AE258" s="6">
        <f>+'[2]Resultados Trim. Corp 4T24'!$AG$38</f>
        <v>-6939160.3919999991</v>
      </c>
    </row>
    <row r="259" spans="1:31" ht="15" customHeight="1" x14ac:dyDescent="0.15">
      <c r="A259" s="4" t="s">
        <v>23</v>
      </c>
      <c r="B259" s="4" t="s">
        <v>24</v>
      </c>
      <c r="C259" s="5" t="s">
        <v>49</v>
      </c>
      <c r="D259" s="27">
        <v>-4342955.8826547302</v>
      </c>
      <c r="E259" s="27">
        <v>-5235406.5238848403</v>
      </c>
      <c r="F259" s="27">
        <v>-7381365.5441794898</v>
      </c>
      <c r="G259" s="27">
        <v>-3819422.8375863298</v>
      </c>
      <c r="H259" s="27">
        <v>-4417879.9008008102</v>
      </c>
      <c r="I259" s="27">
        <v>-4706487.9941991596</v>
      </c>
      <c r="J259" s="27">
        <v>-5909588.0000000102</v>
      </c>
      <c r="K259" s="27">
        <v>-4832022.9454128304</v>
      </c>
      <c r="L259" s="27">
        <v>-10526449</v>
      </c>
      <c r="M259" s="27">
        <v>-1129960.2939999599</v>
      </c>
      <c r="N259" s="27">
        <v>-2219842.8470000201</v>
      </c>
      <c r="O259" s="27">
        <v>-229375.61089152301</v>
      </c>
      <c r="P259" s="27">
        <v>-4554803.6400000202</v>
      </c>
      <c r="Q259" s="27">
        <v>-4149751.3089998499</v>
      </c>
      <c r="R259" s="27">
        <v>-7815288.29500004</v>
      </c>
      <c r="S259" s="27">
        <v>-12452788.623977</v>
      </c>
      <c r="T259" s="27">
        <v>-7375134</v>
      </c>
      <c r="U259" s="27">
        <v>-12627638.811000001</v>
      </c>
      <c r="V259" s="27">
        <v>-12682761</v>
      </c>
      <c r="W259" s="27">
        <v>-7014902.3959999597</v>
      </c>
      <c r="X259" s="27">
        <v>-6564441.1099999696</v>
      </c>
      <c r="Y259" s="27">
        <v>-11176015.1433072</v>
      </c>
      <c r="Z259" s="27">
        <v>-11318536</v>
      </c>
      <c r="AA259" s="27">
        <v>-13859234.782849999</v>
      </c>
      <c r="AB259" s="27">
        <v>-6618650.9150000103</v>
      </c>
      <c r="AC259" s="27">
        <v>-9496402.4839999899</v>
      </c>
      <c r="AD259" s="27">
        <v>-9091967.2679999992</v>
      </c>
      <c r="AE259" s="6">
        <f>+'[2]Resultados Trim. Corp 4T24'!$AG$39</f>
        <v>-8330993.2829996925</v>
      </c>
    </row>
    <row r="260" spans="1:31" ht="15" customHeight="1" x14ac:dyDescent="0.15">
      <c r="A260" s="4" t="s">
        <v>23</v>
      </c>
      <c r="B260" s="4" t="s">
        <v>24</v>
      </c>
      <c r="C260" s="5" t="s">
        <v>50</v>
      </c>
      <c r="D260" s="27">
        <v>1040981.7209593999</v>
      </c>
      <c r="E260" s="27">
        <v>38931.4211055989</v>
      </c>
      <c r="F260" s="27">
        <v>2419572.9045647401</v>
      </c>
      <c r="G260" s="27">
        <v>200760.81219100099</v>
      </c>
      <c r="H260" s="27">
        <v>1396839.1366622001</v>
      </c>
      <c r="I260" s="27">
        <v>536271.08533779904</v>
      </c>
      <c r="J260" s="27">
        <v>578697.00000000105</v>
      </c>
      <c r="K260" s="27">
        <v>630874</v>
      </c>
      <c r="L260" s="27">
        <v>-719642</v>
      </c>
      <c r="M260" s="27">
        <v>1883517.297</v>
      </c>
      <c r="N260" s="27">
        <v>2105623.6749999998</v>
      </c>
      <c r="O260" s="27">
        <v>2266836.7547300002</v>
      </c>
      <c r="P260" s="27">
        <v>826389.57799999905</v>
      </c>
      <c r="Q260" s="27">
        <v>1151722.888</v>
      </c>
      <c r="R260" s="27">
        <v>-165405.21</v>
      </c>
      <c r="S260" s="27">
        <v>-276054.53799999598</v>
      </c>
      <c r="T260" s="27">
        <v>824433</v>
      </c>
      <c r="U260" s="27">
        <v>-3004272.5180000002</v>
      </c>
      <c r="V260" s="27">
        <v>634613</v>
      </c>
      <c r="W260" s="27">
        <v>2237502.446</v>
      </c>
      <c r="X260" s="27">
        <v>2782998.4929999998</v>
      </c>
      <c r="Y260" s="27">
        <v>1329812.686</v>
      </c>
      <c r="Z260" s="27">
        <v>997154</v>
      </c>
      <c r="AA260" s="27">
        <v>1311974.7720000001</v>
      </c>
      <c r="AB260" s="27">
        <v>-193530.51800000001</v>
      </c>
      <c r="AC260" s="27">
        <v>2009589.9639999999</v>
      </c>
      <c r="AD260" s="27">
        <v>2216743.7489999998</v>
      </c>
      <c r="AE260" s="6">
        <f>+'[2]Resultados Trim. Corp 4T24'!$AG$40</f>
        <v>-393193.74800000119</v>
      </c>
    </row>
    <row r="261" spans="1:31" ht="15" customHeight="1" x14ac:dyDescent="0.15">
      <c r="A261" s="4" t="s">
        <v>23</v>
      </c>
      <c r="B261" s="4" t="s">
        <v>24</v>
      </c>
      <c r="C261" s="5" t="s">
        <v>51</v>
      </c>
      <c r="D261" s="27">
        <v>-3301974.1616953299</v>
      </c>
      <c r="E261" s="27">
        <v>-5196475.1027792403</v>
      </c>
      <c r="F261" s="27">
        <v>-4961792.6396147497</v>
      </c>
      <c r="G261" s="27">
        <v>-3618672.5048600999</v>
      </c>
      <c r="H261" s="27">
        <v>-3021040.7641386101</v>
      </c>
      <c r="I261" s="27">
        <v>-4170216.90886136</v>
      </c>
      <c r="J261" s="27">
        <v>-5330891.0000000102</v>
      </c>
      <c r="K261" s="27">
        <v>-4201148.0898256404</v>
      </c>
      <c r="L261" s="27">
        <v>-11246091</v>
      </c>
      <c r="M261" s="27">
        <v>753557.00300003903</v>
      </c>
      <c r="N261" s="27">
        <v>-114219.17200002</v>
      </c>
      <c r="O261" s="27">
        <v>2037458.85867697</v>
      </c>
      <c r="P261" s="27">
        <v>-3728414.0620000199</v>
      </c>
      <c r="Q261" s="27">
        <v>-2998028.4209998501</v>
      </c>
      <c r="R261" s="27">
        <v>-7980693.5050000399</v>
      </c>
      <c r="S261" s="27">
        <v>-12728837.724465501</v>
      </c>
      <c r="T261" s="27">
        <v>-6550701</v>
      </c>
      <c r="U261" s="27">
        <v>-15631911.329</v>
      </c>
      <c r="V261" s="27">
        <v>-12048149</v>
      </c>
      <c r="W261" s="27">
        <v>-4777403.13799995</v>
      </c>
      <c r="X261" s="27">
        <v>-3781442.6169999698</v>
      </c>
      <c r="Y261" s="27">
        <v>-9846202.4573072009</v>
      </c>
      <c r="Z261" s="27">
        <v>-10321383</v>
      </c>
      <c r="AA261" s="27">
        <v>-12547260.010849999</v>
      </c>
      <c r="AB261" s="27">
        <v>-6812181.4330000104</v>
      </c>
      <c r="AC261" s="27">
        <v>-7486812.5199999902</v>
      </c>
      <c r="AD261" s="27">
        <v>-6875223.5190000003</v>
      </c>
      <c r="AE261" s="6">
        <f>+'[2]Resultados Trim. Corp 4T24'!$AG$41</f>
        <v>-8724187.030999694</v>
      </c>
    </row>
    <row r="262" spans="1:31" ht="15" customHeight="1" x14ac:dyDescent="0.15">
      <c r="A262" s="4" t="s">
        <v>23</v>
      </c>
      <c r="B262" s="4" t="s">
        <v>24</v>
      </c>
      <c r="C262" s="5" t="s">
        <v>52</v>
      </c>
      <c r="D262" s="27">
        <v>0.373000000006869</v>
      </c>
      <c r="E262" s="27">
        <v>0.113999999986845</v>
      </c>
      <c r="F262" s="27">
        <v>-89964</v>
      </c>
      <c r="G262" s="27">
        <v>0.262000000002445</v>
      </c>
      <c r="H262" s="27">
        <v>0.23700000002281699</v>
      </c>
      <c r="I262" s="27">
        <v>-0.23700000002281699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1">
        <v>0</v>
      </c>
      <c r="X262" s="11">
        <v>0</v>
      </c>
      <c r="Y262" s="11">
        <v>0</v>
      </c>
      <c r="Z262" s="11">
        <v>0</v>
      </c>
      <c r="AA262" s="11">
        <v>0</v>
      </c>
      <c r="AB262" s="11">
        <v>0</v>
      </c>
      <c r="AC262" s="11">
        <v>0</v>
      </c>
      <c r="AD262" s="11">
        <v>0</v>
      </c>
      <c r="AE262" s="31">
        <f>+'[2]Resultados Trim. Corp 4T24'!$AG$42</f>
        <v>0</v>
      </c>
    </row>
    <row r="263" spans="1:31" ht="15" customHeight="1" x14ac:dyDescent="0.15">
      <c r="A263" s="7" t="s">
        <v>23</v>
      </c>
      <c r="B263" s="7" t="s">
        <v>24</v>
      </c>
      <c r="C263" s="8" t="s">
        <v>53</v>
      </c>
      <c r="D263" s="28">
        <v>-3301973.7886953298</v>
      </c>
      <c r="E263" s="28">
        <v>-5196474.9887792403</v>
      </c>
      <c r="F263" s="28">
        <v>-5051756.6396147497</v>
      </c>
      <c r="G263" s="28">
        <v>-3618672.2428601002</v>
      </c>
      <c r="H263" s="28">
        <v>-3021040.5271386099</v>
      </c>
      <c r="I263" s="28">
        <v>-4170217.1458613598</v>
      </c>
      <c r="J263" s="28">
        <v>-5330891.0000000102</v>
      </c>
      <c r="K263" s="28">
        <v>-4201148.0898256404</v>
      </c>
      <c r="L263" s="28">
        <v>-11246091</v>
      </c>
      <c r="M263" s="28">
        <v>753557.00300003903</v>
      </c>
      <c r="N263" s="28">
        <v>-114219.17200002</v>
      </c>
      <c r="O263" s="28">
        <v>2037458.85867697</v>
      </c>
      <c r="P263" s="28">
        <v>-3728414.0620000199</v>
      </c>
      <c r="Q263" s="28">
        <v>-2998028.4209998501</v>
      </c>
      <c r="R263" s="28">
        <v>-7980693.5050000399</v>
      </c>
      <c r="S263" s="28">
        <v>-12728832.286954001</v>
      </c>
      <c r="T263" s="28">
        <v>-6550701</v>
      </c>
      <c r="U263" s="28">
        <v>-15631911.329</v>
      </c>
      <c r="V263" s="28">
        <v>-12048149</v>
      </c>
      <c r="W263" s="28">
        <v>-4777406.3259999398</v>
      </c>
      <c r="X263" s="28">
        <v>-3781442.6169999698</v>
      </c>
      <c r="Y263" s="28">
        <v>-9846202.4573072009</v>
      </c>
      <c r="Z263" s="28">
        <v>-10321383</v>
      </c>
      <c r="AA263" s="28">
        <v>-12547260.010849999</v>
      </c>
      <c r="AB263" s="28">
        <v>-6812181.4330000104</v>
      </c>
      <c r="AC263" s="28">
        <v>-7486812.5199999902</v>
      </c>
      <c r="AD263" s="28">
        <v>-6875223.5190000003</v>
      </c>
      <c r="AE263" s="9">
        <f>+'[2]Resultados Trim. Corp 4T24'!$AG$43</f>
        <v>-8724187.030999694</v>
      </c>
    </row>
    <row r="264" spans="1:31" ht="15" customHeight="1" x14ac:dyDescent="0.15">
      <c r="A264" s="4" t="s">
        <v>23</v>
      </c>
      <c r="B264" s="4" t="s">
        <v>24</v>
      </c>
      <c r="C264" s="5" t="s">
        <v>55</v>
      </c>
      <c r="D264" s="27">
        <v>0.19606409966945601</v>
      </c>
      <c r="E264" s="27">
        <v>3.4416798502206802E-2</v>
      </c>
      <c r="F264" s="27">
        <v>728587.97276449797</v>
      </c>
      <c r="G264" s="27">
        <v>-0.15623839572072001</v>
      </c>
      <c r="H264" s="27">
        <v>-0.34547770023345897</v>
      </c>
      <c r="I264" s="27">
        <v>0.569477699697017</v>
      </c>
      <c r="J264" s="27">
        <v>-1</v>
      </c>
      <c r="K264" s="27">
        <v>1</v>
      </c>
      <c r="L264" s="11">
        <v>0</v>
      </c>
      <c r="M264" s="27">
        <v>0.87599999830126696</v>
      </c>
      <c r="N264" s="27">
        <v>-1.15599999763071</v>
      </c>
      <c r="O264" s="27">
        <v>1.1219999976456101</v>
      </c>
      <c r="P264" s="27">
        <v>-0.21800000034272701</v>
      </c>
      <c r="Q264" s="27">
        <v>-5.9999991208314904E-3</v>
      </c>
      <c r="R264" s="27">
        <v>-0.91300000064074904</v>
      </c>
      <c r="S264" s="27">
        <v>-0.197000002488494</v>
      </c>
      <c r="T264" s="11">
        <v>0</v>
      </c>
      <c r="U264" s="27">
        <v>0.48700000345706901</v>
      </c>
      <c r="V264" s="11">
        <v>0</v>
      </c>
      <c r="W264" s="27">
        <v>0.104999996721745</v>
      </c>
      <c r="X264" s="27">
        <v>-6.90000019967556E-2</v>
      </c>
      <c r="Y264" s="27">
        <v>0.29300000146031402</v>
      </c>
      <c r="Z264" s="27">
        <v>1</v>
      </c>
      <c r="AA264" s="27">
        <v>-1.2370000034570601</v>
      </c>
      <c r="AB264" s="27">
        <v>-0.56899999827146497</v>
      </c>
      <c r="AC264" s="27">
        <v>1.49399999901652</v>
      </c>
      <c r="AD264" s="11">
        <v>0</v>
      </c>
      <c r="AE264" s="31">
        <f>+'[2]Resultados Trim. Corp 4T24'!$AG$45</f>
        <v>-0.23499999567866325</v>
      </c>
    </row>
    <row r="265" spans="1:31" ht="15" customHeight="1" x14ac:dyDescent="0.15">
      <c r="A265" s="7" t="s">
        <v>23</v>
      </c>
      <c r="B265" s="7" t="s">
        <v>24</v>
      </c>
      <c r="C265" s="8" t="s">
        <v>56</v>
      </c>
      <c r="D265" s="28">
        <v>-739130.656004427</v>
      </c>
      <c r="E265" s="28">
        <v>-1912866.68709303</v>
      </c>
      <c r="F265" s="28">
        <v>-3334055.9350411599</v>
      </c>
      <c r="G265" s="28">
        <v>-534282.52056865301</v>
      </c>
      <c r="H265" s="28">
        <v>-1172765.5635462101</v>
      </c>
      <c r="I265" s="28">
        <v>-939359.56245375797</v>
      </c>
      <c r="J265" s="28">
        <v>-996212.00000000198</v>
      </c>
      <c r="K265" s="28">
        <v>-1697252.94600002</v>
      </c>
      <c r="L265" s="28">
        <v>-1323576</v>
      </c>
      <c r="M265" s="28">
        <v>-887498.00999996206</v>
      </c>
      <c r="N265" s="28">
        <v>-1265927.83200002</v>
      </c>
      <c r="O265" s="28">
        <v>-1505799.68000002</v>
      </c>
      <c r="P265" s="28">
        <v>-671334.32200001797</v>
      </c>
      <c r="Q265" s="28">
        <v>-1217072.5329998501</v>
      </c>
      <c r="R265" s="28">
        <v>-1652163.2530000501</v>
      </c>
      <c r="S265" s="28">
        <v>-2434807.9864884899</v>
      </c>
      <c r="T265" s="28">
        <v>-1035551</v>
      </c>
      <c r="U265" s="28">
        <v>-546677.59899994801</v>
      </c>
      <c r="V265" s="28">
        <v>-1235366</v>
      </c>
      <c r="W265" s="28">
        <v>-831930.11699997995</v>
      </c>
      <c r="X265" s="28">
        <v>-1293486.63399997</v>
      </c>
      <c r="Y265" s="28">
        <v>-1004293.7173072</v>
      </c>
      <c r="Z265" s="28">
        <v>-1166929</v>
      </c>
      <c r="AA265" s="28">
        <v>-932668.72284995101</v>
      </c>
      <c r="AB265" s="28">
        <v>-972996.63400000602</v>
      </c>
      <c r="AC265" s="28">
        <v>-1143792.2319999901</v>
      </c>
      <c r="AD265" s="28">
        <v>-2054330.9480000001</v>
      </c>
      <c r="AE265" s="9">
        <f>+'[2]Resultados Trim. Corp 4T24'!$AG$47</f>
        <v>-1391833.1259996891</v>
      </c>
    </row>
    <row r="266" spans="1:31" ht="15" customHeight="1" x14ac:dyDescent="0.15">
      <c r="A266" s="25"/>
      <c r="B266" s="25"/>
      <c r="C266" s="26"/>
      <c r="D266" s="12" t="s">
        <v>54</v>
      </c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6"/>
    </row>
    <row r="267" spans="1:31" ht="15" customHeight="1" x14ac:dyDescent="0.15">
      <c r="A267" s="7"/>
      <c r="B267" s="7"/>
      <c r="C267" s="8" t="s">
        <v>278</v>
      </c>
      <c r="D267" s="16" t="s">
        <v>54</v>
      </c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9"/>
    </row>
    <row r="268" spans="1:31" ht="15" customHeight="1" x14ac:dyDescent="0.15">
      <c r="A268" s="4" t="s">
        <v>23</v>
      </c>
      <c r="B268" s="4" t="s">
        <v>24</v>
      </c>
      <c r="C268" s="5" t="s">
        <v>25</v>
      </c>
      <c r="D268" s="27">
        <v>256344133</v>
      </c>
      <c r="E268" s="27">
        <v>315247911</v>
      </c>
      <c r="F268" s="27">
        <v>267551352.331</v>
      </c>
      <c r="G268" s="27">
        <v>384278411</v>
      </c>
      <c r="H268" s="27">
        <v>266646077</v>
      </c>
      <c r="I268" s="27">
        <v>315353091</v>
      </c>
      <c r="J268" s="27">
        <v>274330188</v>
      </c>
      <c r="K268" s="27">
        <v>364038500</v>
      </c>
      <c r="L268" s="27">
        <v>232064974</v>
      </c>
      <c r="M268" s="27">
        <v>105928029</v>
      </c>
      <c r="N268" s="27">
        <v>285605817</v>
      </c>
      <c r="O268" s="27">
        <v>469389256</v>
      </c>
      <c r="P268" s="27">
        <v>301857450</v>
      </c>
      <c r="Q268" s="27">
        <v>382191405</v>
      </c>
      <c r="R268" s="27">
        <v>472402579</v>
      </c>
      <c r="S268" s="27">
        <v>582873690</v>
      </c>
      <c r="T268" s="27">
        <v>354990016</v>
      </c>
      <c r="U268" s="27">
        <v>400866713</v>
      </c>
      <c r="V268" s="27">
        <v>353594563</v>
      </c>
      <c r="W268" s="27">
        <v>496456155</v>
      </c>
      <c r="X268" s="27">
        <v>308647525</v>
      </c>
      <c r="Y268" s="27">
        <v>343667265</v>
      </c>
      <c r="Z268" s="27">
        <v>300333108</v>
      </c>
      <c r="AA268" s="27">
        <v>452925062</v>
      </c>
      <c r="AB268" s="27">
        <v>321038451</v>
      </c>
      <c r="AC268" s="27">
        <v>380501105</v>
      </c>
      <c r="AD268" s="27">
        <v>334022073.88200003</v>
      </c>
      <c r="AE268" s="6">
        <f>+'[2]Resultados Trim. Corp 4T24'!AI8</f>
        <v>504936245</v>
      </c>
    </row>
    <row r="269" spans="1:31" ht="15" customHeight="1" x14ac:dyDescent="0.15">
      <c r="A269" s="4" t="s">
        <v>23</v>
      </c>
      <c r="B269" s="4" t="s">
        <v>24</v>
      </c>
      <c r="C269" s="5" t="s">
        <v>26</v>
      </c>
      <c r="D269" s="27">
        <v>110932802</v>
      </c>
      <c r="E269" s="27">
        <v>113804310</v>
      </c>
      <c r="F269" s="27">
        <v>113431862.02925</v>
      </c>
      <c r="G269" s="27">
        <v>114754686</v>
      </c>
      <c r="H269" s="27">
        <v>118328210</v>
      </c>
      <c r="I269" s="27">
        <v>122333905</v>
      </c>
      <c r="J269" s="27">
        <v>122508409</v>
      </c>
      <c r="K269" s="27">
        <v>120675907</v>
      </c>
      <c r="L269" s="27">
        <v>120809187</v>
      </c>
      <c r="M269" s="27">
        <v>101129082</v>
      </c>
      <c r="N269" s="27">
        <v>88264235.292999998</v>
      </c>
      <c r="O269" s="27">
        <v>77627979</v>
      </c>
      <c r="P269" s="27">
        <v>70560828</v>
      </c>
      <c r="Q269" s="27">
        <v>69016935.840000004</v>
      </c>
      <c r="R269" s="27">
        <v>76320636.159999996</v>
      </c>
      <c r="S269" s="27">
        <v>85862654</v>
      </c>
      <c r="T269" s="27">
        <v>96182613</v>
      </c>
      <c r="U269" s="27">
        <v>106864635</v>
      </c>
      <c r="V269" s="27">
        <v>108427267</v>
      </c>
      <c r="W269" s="27">
        <v>125036123</v>
      </c>
      <c r="X269" s="27">
        <v>116147244</v>
      </c>
      <c r="Y269" s="27">
        <v>118847849</v>
      </c>
      <c r="Z269" s="27">
        <v>120700669</v>
      </c>
      <c r="AA269" s="27">
        <v>126624635</v>
      </c>
      <c r="AB269" s="27">
        <v>125655691</v>
      </c>
      <c r="AC269" s="27">
        <v>119429991</v>
      </c>
      <c r="AD269" s="27">
        <v>119520671.589</v>
      </c>
      <c r="AE269" s="6">
        <f>+'[2]Resultados Trim. Corp 4T24'!AI9</f>
        <v>123853318</v>
      </c>
    </row>
    <row r="270" spans="1:31" ht="15" customHeight="1" x14ac:dyDescent="0.15">
      <c r="A270" s="4" t="s">
        <v>23</v>
      </c>
      <c r="B270" s="4" t="s">
        <v>24</v>
      </c>
      <c r="C270" s="5" t="s">
        <v>27</v>
      </c>
      <c r="D270" s="27">
        <v>5385797</v>
      </c>
      <c r="E270" s="27">
        <v>5633998</v>
      </c>
      <c r="F270" s="27">
        <v>5431934.6906965999</v>
      </c>
      <c r="G270" s="27">
        <v>8204604</v>
      </c>
      <c r="H270" s="27">
        <v>5814417</v>
      </c>
      <c r="I270" s="27">
        <v>6110266</v>
      </c>
      <c r="J270" s="27">
        <v>5197351</v>
      </c>
      <c r="K270" s="27">
        <v>6089487</v>
      </c>
      <c r="L270" s="27">
        <v>5174023</v>
      </c>
      <c r="M270" s="27">
        <v>3178938</v>
      </c>
      <c r="N270" s="27">
        <v>2406391</v>
      </c>
      <c r="O270" s="27">
        <v>7088943</v>
      </c>
      <c r="P270" s="27">
        <v>3508418</v>
      </c>
      <c r="Q270" s="27">
        <v>4373441</v>
      </c>
      <c r="R270" s="27">
        <v>4242693</v>
      </c>
      <c r="S270" s="27">
        <v>8985353</v>
      </c>
      <c r="T270" s="27">
        <v>6416952</v>
      </c>
      <c r="U270" s="27">
        <v>7043782</v>
      </c>
      <c r="V270" s="27">
        <v>7968336</v>
      </c>
      <c r="W270" s="27">
        <v>10854303</v>
      </c>
      <c r="X270" s="27">
        <v>7893574</v>
      </c>
      <c r="Y270" s="27">
        <v>8103351</v>
      </c>
      <c r="Z270" s="27">
        <v>9354046</v>
      </c>
      <c r="AA270" s="27">
        <v>13173442</v>
      </c>
      <c r="AB270" s="27">
        <v>14293260</v>
      </c>
      <c r="AC270" s="27">
        <v>14106054</v>
      </c>
      <c r="AD270" s="27">
        <v>14159406.107000001</v>
      </c>
      <c r="AE270" s="6">
        <f>+'[2]Resultados Trim. Corp 4T24'!AI10</f>
        <v>15312991</v>
      </c>
    </row>
    <row r="271" spans="1:31" ht="15" customHeight="1" x14ac:dyDescent="0.15">
      <c r="A271" s="4" t="s">
        <v>23</v>
      </c>
      <c r="B271" s="4" t="s">
        <v>24</v>
      </c>
      <c r="C271" s="5" t="s">
        <v>28</v>
      </c>
      <c r="D271" s="27">
        <v>372662732</v>
      </c>
      <c r="E271" s="27">
        <v>434686219</v>
      </c>
      <c r="F271" s="27">
        <v>386415149.05094701</v>
      </c>
      <c r="G271" s="27">
        <v>507237701</v>
      </c>
      <c r="H271" s="27">
        <v>390788704</v>
      </c>
      <c r="I271" s="27">
        <v>443797262</v>
      </c>
      <c r="J271" s="27">
        <v>402035948</v>
      </c>
      <c r="K271" s="27">
        <v>490803894</v>
      </c>
      <c r="L271" s="27">
        <v>358048184</v>
      </c>
      <c r="M271" s="27">
        <v>210236049</v>
      </c>
      <c r="N271" s="27">
        <v>376276443.29299998</v>
      </c>
      <c r="O271" s="27">
        <v>554106178</v>
      </c>
      <c r="P271" s="27">
        <v>375926696</v>
      </c>
      <c r="Q271" s="27">
        <v>455581781.83999997</v>
      </c>
      <c r="R271" s="27">
        <v>552965908.15999997</v>
      </c>
      <c r="S271" s="27">
        <v>677721697</v>
      </c>
      <c r="T271" s="27">
        <v>457589581</v>
      </c>
      <c r="U271" s="27">
        <v>514775130</v>
      </c>
      <c r="V271" s="27">
        <v>469990166</v>
      </c>
      <c r="W271" s="27">
        <v>632346581</v>
      </c>
      <c r="X271" s="27">
        <v>432688343</v>
      </c>
      <c r="Y271" s="27">
        <v>470618465</v>
      </c>
      <c r="Z271" s="27">
        <v>430387823</v>
      </c>
      <c r="AA271" s="27">
        <v>592723139</v>
      </c>
      <c r="AB271" s="27">
        <v>460987402</v>
      </c>
      <c r="AC271" s="27">
        <v>514037150</v>
      </c>
      <c r="AD271" s="27">
        <v>467702151.57800001</v>
      </c>
      <c r="AE271" s="6">
        <f>+'[2]Resultados Trim. Corp 4T24'!AI12</f>
        <v>644102554</v>
      </c>
    </row>
    <row r="272" spans="1:31" ht="15" customHeight="1" x14ac:dyDescent="0.15">
      <c r="A272" s="4" t="s">
        <v>23</v>
      </c>
      <c r="B272" s="4" t="s">
        <v>24</v>
      </c>
      <c r="C272" s="5" t="s">
        <v>29</v>
      </c>
      <c r="D272" s="27">
        <v>-190548104</v>
      </c>
      <c r="E272" s="27">
        <v>-230572908</v>
      </c>
      <c r="F272" s="27">
        <v>-211425329.21599999</v>
      </c>
      <c r="G272" s="27">
        <v>-274766540</v>
      </c>
      <c r="H272" s="27">
        <v>-199709167</v>
      </c>
      <c r="I272" s="27">
        <v>-233269124</v>
      </c>
      <c r="J272" s="27">
        <v>-210381942</v>
      </c>
      <c r="K272" s="27">
        <v>-262737550</v>
      </c>
      <c r="L272" s="27">
        <v>-175060258</v>
      </c>
      <c r="M272" s="27">
        <v>-91578008</v>
      </c>
      <c r="N272" s="27">
        <v>-240244871</v>
      </c>
      <c r="O272" s="27">
        <v>-343739137</v>
      </c>
      <c r="P272" s="27">
        <v>-233732731</v>
      </c>
      <c r="Q272" s="27">
        <v>-292588111</v>
      </c>
      <c r="R272" s="27">
        <v>-348029169</v>
      </c>
      <c r="S272" s="27">
        <v>-404235646</v>
      </c>
      <c r="T272" s="27">
        <v>-262059587</v>
      </c>
      <c r="U272" s="27">
        <v>-299648504</v>
      </c>
      <c r="V272" s="27">
        <v>-270692893</v>
      </c>
      <c r="W272" s="27">
        <v>-362850129</v>
      </c>
      <c r="X272" s="27">
        <v>-239259199</v>
      </c>
      <c r="Y272" s="27">
        <v>-257938061</v>
      </c>
      <c r="Z272" s="27">
        <v>-228936361</v>
      </c>
      <c r="AA272" s="27">
        <v>-328799321</v>
      </c>
      <c r="AB272" s="27">
        <v>-240172883</v>
      </c>
      <c r="AC272" s="27">
        <v>-274971700</v>
      </c>
      <c r="AD272" s="27">
        <v>-249290591.463</v>
      </c>
      <c r="AE272" s="6">
        <f>+'[2]Resultados Trim. Corp 4T24'!AI14</f>
        <v>-350730156</v>
      </c>
    </row>
    <row r="273" spans="1:31" ht="15" customHeight="1" x14ac:dyDescent="0.15">
      <c r="A273" s="4" t="s">
        <v>23</v>
      </c>
      <c r="B273" s="4" t="s">
        <v>24</v>
      </c>
      <c r="C273" s="5" t="s">
        <v>30</v>
      </c>
      <c r="D273" s="27">
        <v>-40908569</v>
      </c>
      <c r="E273" s="27">
        <v>-40486219</v>
      </c>
      <c r="F273" s="27">
        <v>-39249914.801131897</v>
      </c>
      <c r="G273" s="27">
        <v>-44663865</v>
      </c>
      <c r="H273" s="27">
        <v>-47122412</v>
      </c>
      <c r="I273" s="27">
        <v>-50255093</v>
      </c>
      <c r="J273" s="27">
        <v>-50127628</v>
      </c>
      <c r="K273" s="27">
        <v>-65194996</v>
      </c>
      <c r="L273" s="27">
        <v>-61051362</v>
      </c>
      <c r="M273" s="27">
        <v>-65580273</v>
      </c>
      <c r="N273" s="27">
        <v>-34328842.292999998</v>
      </c>
      <c r="O273" s="27">
        <v>-29289952</v>
      </c>
      <c r="P273" s="27">
        <v>-21528369</v>
      </c>
      <c r="Q273" s="27">
        <v>-17650183.500999998</v>
      </c>
      <c r="R273" s="27">
        <v>-17994618.16</v>
      </c>
      <c r="S273" s="27">
        <v>-36442485</v>
      </c>
      <c r="T273" s="27">
        <v>-44589348</v>
      </c>
      <c r="U273" s="27">
        <v>-59396239.432999998</v>
      </c>
      <c r="V273" s="27">
        <v>-69782554</v>
      </c>
      <c r="W273" s="27">
        <v>-83377657</v>
      </c>
      <c r="X273" s="27">
        <v>-75866786</v>
      </c>
      <c r="Y273" s="27">
        <v>-86372412</v>
      </c>
      <c r="Z273" s="27">
        <v>-82840440</v>
      </c>
      <c r="AA273" s="27">
        <v>-86790477</v>
      </c>
      <c r="AB273" s="27">
        <v>-73889077</v>
      </c>
      <c r="AC273" s="27">
        <v>-65990339</v>
      </c>
      <c r="AD273" s="27">
        <v>-51678310.693000004</v>
      </c>
      <c r="AE273" s="6">
        <f>+'[2]Resultados Trim. Corp 4T24'!AI15</f>
        <v>-55727643</v>
      </c>
    </row>
    <row r="274" spans="1:31" ht="15" customHeight="1" x14ac:dyDescent="0.15">
      <c r="A274" s="4" t="s">
        <v>23</v>
      </c>
      <c r="B274" s="4" t="s">
        <v>24</v>
      </c>
      <c r="C274" s="10" t="s">
        <v>31</v>
      </c>
      <c r="D274" s="27">
        <v>-10217520.3864695</v>
      </c>
      <c r="E274" s="27">
        <v>-12237777.104548</v>
      </c>
      <c r="F274" s="27">
        <v>-11609021.428423099</v>
      </c>
      <c r="G274" s="27">
        <v>-11858014.8277304</v>
      </c>
      <c r="H274" s="27">
        <v>-11626967.269751601</v>
      </c>
      <c r="I274" s="27">
        <v>-13096906.730248399</v>
      </c>
      <c r="J274" s="27">
        <v>-12559994</v>
      </c>
      <c r="K274" s="27">
        <v>-12429459</v>
      </c>
      <c r="L274" s="27">
        <v>-12453072</v>
      </c>
      <c r="M274" s="27">
        <v>-11246205.757999999</v>
      </c>
      <c r="N274" s="27">
        <v>-9274381.0659999996</v>
      </c>
      <c r="O274" s="27">
        <v>-8349747.2460000003</v>
      </c>
      <c r="P274" s="27">
        <v>-7210367.8269999996</v>
      </c>
      <c r="Q274" s="27">
        <v>-5866509.5930000003</v>
      </c>
      <c r="R274" s="27">
        <v>-5139887.9110000003</v>
      </c>
      <c r="S274" s="27">
        <v>-7270843.2800000003</v>
      </c>
      <c r="T274" s="27">
        <v>-11172995</v>
      </c>
      <c r="U274" s="27">
        <v>-18443904.138999999</v>
      </c>
      <c r="V274" s="27">
        <v>-23264619</v>
      </c>
      <c r="W274" s="27">
        <v>-25719872.618000001</v>
      </c>
      <c r="X274" s="27">
        <v>-25782220.980999999</v>
      </c>
      <c r="Y274" s="27">
        <v>-27792852.265999999</v>
      </c>
      <c r="Z274" s="27">
        <v>-25556387</v>
      </c>
      <c r="AA274" s="27">
        <v>-25072555</v>
      </c>
      <c r="AB274" s="27">
        <v>-22263834.184</v>
      </c>
      <c r="AC274" s="27">
        <v>-20379965.978999998</v>
      </c>
      <c r="AD274" s="27">
        <v>-18017457.322000001</v>
      </c>
      <c r="AE274" s="6">
        <f>+'[2]Resultados Trim. Corp 4T24'!AI16</f>
        <v>-15866236.406000001</v>
      </c>
    </row>
    <row r="275" spans="1:31" ht="15" customHeight="1" x14ac:dyDescent="0.15">
      <c r="A275" s="4" t="s">
        <v>23</v>
      </c>
      <c r="B275" s="4" t="s">
        <v>24</v>
      </c>
      <c r="C275" s="10" t="s">
        <v>32</v>
      </c>
      <c r="D275" s="27">
        <v>-26893791</v>
      </c>
      <c r="E275" s="27">
        <v>-24312454</v>
      </c>
      <c r="F275" s="27">
        <v>-24901989.86775</v>
      </c>
      <c r="G275" s="27">
        <v>-29970937</v>
      </c>
      <c r="H275" s="27">
        <v>-31141664</v>
      </c>
      <c r="I275" s="27">
        <v>-32232459</v>
      </c>
      <c r="J275" s="27">
        <v>-32651465</v>
      </c>
      <c r="K275" s="27">
        <v>-48084758</v>
      </c>
      <c r="L275" s="27">
        <v>-43091339</v>
      </c>
      <c r="M275" s="27">
        <v>-50023541</v>
      </c>
      <c r="N275" s="27">
        <v>-19744053</v>
      </c>
      <c r="O275" s="27">
        <v>-15352794</v>
      </c>
      <c r="P275" s="27">
        <v>-8694474</v>
      </c>
      <c r="Q275" s="27">
        <v>-5854059</v>
      </c>
      <c r="R275" s="27">
        <v>-7289016</v>
      </c>
      <c r="S275" s="27">
        <v>-23431188</v>
      </c>
      <c r="T275" s="27">
        <v>-27526666</v>
      </c>
      <c r="U275" s="27">
        <v>-33667250.718999997</v>
      </c>
      <c r="V275" s="27">
        <v>-39118572</v>
      </c>
      <c r="W275" s="27">
        <v>-50857097</v>
      </c>
      <c r="X275" s="27">
        <v>-42533347</v>
      </c>
      <c r="Y275" s="27">
        <v>-50885021</v>
      </c>
      <c r="Z275" s="27">
        <v>-48855597</v>
      </c>
      <c r="AA275" s="27">
        <v>-52869557</v>
      </c>
      <c r="AB275" s="27">
        <v>-43335158</v>
      </c>
      <c r="AC275" s="27">
        <v>-37019987</v>
      </c>
      <c r="AD275" s="27">
        <v>-26786252.313999999</v>
      </c>
      <c r="AE275" s="6">
        <f>+'[2]Resultados Trim. Corp 4T24'!AI17</f>
        <v>-32169491</v>
      </c>
    </row>
    <row r="276" spans="1:31" ht="15" customHeight="1" x14ac:dyDescent="0.15">
      <c r="A276" s="4" t="s">
        <v>23</v>
      </c>
      <c r="B276" s="4" t="s">
        <v>24</v>
      </c>
      <c r="C276" s="10" t="s">
        <v>33</v>
      </c>
      <c r="D276" s="27">
        <v>-3797257.6135304999</v>
      </c>
      <c r="E276" s="27">
        <v>-3935987.8954520002</v>
      </c>
      <c r="F276" s="27">
        <v>-2738903.5049588</v>
      </c>
      <c r="G276" s="27">
        <v>-2834913.1722696</v>
      </c>
      <c r="H276" s="27">
        <v>-4353780.7302484</v>
      </c>
      <c r="I276" s="27">
        <v>-4925727.2697516</v>
      </c>
      <c r="J276" s="27">
        <v>-4916169</v>
      </c>
      <c r="K276" s="27">
        <v>-4680779</v>
      </c>
      <c r="L276" s="27">
        <v>-5506951</v>
      </c>
      <c r="M276" s="27">
        <v>-4310526.2419999996</v>
      </c>
      <c r="N276" s="27">
        <v>-5310408.227</v>
      </c>
      <c r="O276" s="27">
        <v>-5587410.7539999997</v>
      </c>
      <c r="P276" s="27">
        <v>-5623527.1730000004</v>
      </c>
      <c r="Q276" s="27">
        <v>-5929614.9079999998</v>
      </c>
      <c r="R276" s="27">
        <v>-5565714.2489999998</v>
      </c>
      <c r="S276" s="27">
        <v>-5740453.7199999997</v>
      </c>
      <c r="T276" s="27">
        <v>-5889687</v>
      </c>
      <c r="U276" s="27">
        <v>-7285084.5750000002</v>
      </c>
      <c r="V276" s="27">
        <v>-7399363</v>
      </c>
      <c r="W276" s="27">
        <v>-6800687.3820000002</v>
      </c>
      <c r="X276" s="27">
        <v>-7551218.0190000003</v>
      </c>
      <c r="Y276" s="27">
        <v>-7694538.7340000002</v>
      </c>
      <c r="Z276" s="27">
        <v>-8428456</v>
      </c>
      <c r="AA276" s="27">
        <v>-8848365</v>
      </c>
      <c r="AB276" s="27">
        <v>-8290084.8159999996</v>
      </c>
      <c r="AC276" s="27">
        <v>-8590386.0209999997</v>
      </c>
      <c r="AD276" s="27">
        <v>-6874601.057</v>
      </c>
      <c r="AE276" s="6">
        <f>+'[2]Resultados Trim. Corp 4T24'!AI18</f>
        <v>-7691915.5939999986</v>
      </c>
    </row>
    <row r="277" spans="1:31" ht="15" customHeight="1" x14ac:dyDescent="0.15">
      <c r="A277" s="4" t="s">
        <v>23</v>
      </c>
      <c r="B277" s="4" t="s">
        <v>24</v>
      </c>
      <c r="C277" s="5" t="s">
        <v>34</v>
      </c>
      <c r="D277" s="11">
        <v>0</v>
      </c>
      <c r="E277" s="11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1">
        <v>0</v>
      </c>
      <c r="X277" s="27">
        <v>-985882.79384728905</v>
      </c>
      <c r="Y277" s="27">
        <v>-1038531.02489098</v>
      </c>
      <c r="Z277" s="11">
        <v>0</v>
      </c>
      <c r="AA277" s="27">
        <v>-1169030</v>
      </c>
      <c r="AB277" s="27">
        <v>-1827503</v>
      </c>
      <c r="AC277" s="27">
        <v>-1487577</v>
      </c>
      <c r="AD277" s="27">
        <v>-1537848</v>
      </c>
      <c r="AE277" s="6">
        <f>+'[2]Resultados Trim. Corp 4T24'!AI19</f>
        <v>-4126901</v>
      </c>
    </row>
    <row r="278" spans="1:31" ht="15" customHeight="1" x14ac:dyDescent="0.15">
      <c r="A278" s="4" t="s">
        <v>23</v>
      </c>
      <c r="B278" s="4" t="s">
        <v>24</v>
      </c>
      <c r="C278" s="5" t="s">
        <v>35</v>
      </c>
      <c r="D278" s="27">
        <v>-231456673</v>
      </c>
      <c r="E278" s="27">
        <v>-271059127</v>
      </c>
      <c r="F278" s="27">
        <v>-250675244.01713201</v>
      </c>
      <c r="G278" s="27">
        <v>-319430405</v>
      </c>
      <c r="H278" s="27">
        <v>-246831579</v>
      </c>
      <c r="I278" s="27">
        <v>-283524217</v>
      </c>
      <c r="J278" s="27">
        <v>-260509570</v>
      </c>
      <c r="K278" s="27">
        <v>-327932546</v>
      </c>
      <c r="L278" s="27">
        <v>-236111620</v>
      </c>
      <c r="M278" s="27">
        <v>-157158281</v>
      </c>
      <c r="N278" s="27">
        <v>-274573713.29299998</v>
      </c>
      <c r="O278" s="27">
        <v>-373029089</v>
      </c>
      <c r="P278" s="27">
        <v>-255261100</v>
      </c>
      <c r="Q278" s="27">
        <v>-310238294.50099999</v>
      </c>
      <c r="R278" s="27">
        <v>-366023787.16000003</v>
      </c>
      <c r="S278" s="27">
        <v>-440678131</v>
      </c>
      <c r="T278" s="27">
        <v>-306648935</v>
      </c>
      <c r="U278" s="27">
        <v>-359044743.43300003</v>
      </c>
      <c r="V278" s="27">
        <v>-340475447</v>
      </c>
      <c r="W278" s="27">
        <v>-446227786</v>
      </c>
      <c r="X278" s="27">
        <v>-316111867.79384702</v>
      </c>
      <c r="Y278" s="27">
        <v>-345349004.02489102</v>
      </c>
      <c r="Z278" s="27">
        <v>-311776801</v>
      </c>
      <c r="AA278" s="27">
        <v>-416758828</v>
      </c>
      <c r="AB278" s="27">
        <v>-315889463</v>
      </c>
      <c r="AC278" s="27">
        <v>-342449616</v>
      </c>
      <c r="AD278" s="27">
        <v>-302506750.15600002</v>
      </c>
      <c r="AE278" s="6">
        <f>+'[2]Resultados Trim. Corp 4T24'!$AI$20</f>
        <v>-410584700</v>
      </c>
    </row>
    <row r="279" spans="1:31" ht="15" customHeight="1" x14ac:dyDescent="0.15">
      <c r="A279" s="4" t="s">
        <v>23</v>
      </c>
      <c r="B279" s="4" t="s">
        <v>24</v>
      </c>
      <c r="C279" s="5" t="s">
        <v>36</v>
      </c>
      <c r="D279" s="27">
        <v>65796029</v>
      </c>
      <c r="E279" s="27">
        <v>84675003</v>
      </c>
      <c r="F279" s="27">
        <v>56126023.115000002</v>
      </c>
      <c r="G279" s="27">
        <v>109511871</v>
      </c>
      <c r="H279" s="27">
        <v>66936910</v>
      </c>
      <c r="I279" s="27">
        <v>82083967</v>
      </c>
      <c r="J279" s="27">
        <v>63948246</v>
      </c>
      <c r="K279" s="27">
        <v>101300950</v>
      </c>
      <c r="L279" s="27">
        <v>57004716</v>
      </c>
      <c r="M279" s="27">
        <v>14350021</v>
      </c>
      <c r="N279" s="27">
        <v>45360946</v>
      </c>
      <c r="O279" s="27">
        <v>125650119</v>
      </c>
      <c r="P279" s="27">
        <v>68124719</v>
      </c>
      <c r="Q279" s="27">
        <v>89603294</v>
      </c>
      <c r="R279" s="27">
        <v>124373410</v>
      </c>
      <c r="S279" s="27">
        <v>178638044</v>
      </c>
      <c r="T279" s="27">
        <v>92930429</v>
      </c>
      <c r="U279" s="27">
        <v>101218209</v>
      </c>
      <c r="V279" s="27">
        <v>82901670</v>
      </c>
      <c r="W279" s="27">
        <v>133606026</v>
      </c>
      <c r="X279" s="27">
        <v>69388326</v>
      </c>
      <c r="Y279" s="27">
        <v>85729204</v>
      </c>
      <c r="Z279" s="27">
        <v>71396747</v>
      </c>
      <c r="AA279" s="27">
        <v>124125741</v>
      </c>
      <c r="AB279" s="27">
        <v>80865568</v>
      </c>
      <c r="AC279" s="27">
        <v>105529405</v>
      </c>
      <c r="AD279" s="27">
        <v>84731482.419000104</v>
      </c>
      <c r="AE279" s="6">
        <f>+'[2]Resultados Trim. Corp 4T24'!AI22</f>
        <v>154206089</v>
      </c>
    </row>
    <row r="280" spans="1:31" ht="15" customHeight="1" x14ac:dyDescent="0.15">
      <c r="A280" s="4" t="s">
        <v>23</v>
      </c>
      <c r="B280" s="4" t="s">
        <v>24</v>
      </c>
      <c r="C280" s="5" t="s">
        <v>37</v>
      </c>
      <c r="D280" s="27">
        <v>70024233</v>
      </c>
      <c r="E280" s="27">
        <v>73318091</v>
      </c>
      <c r="F280" s="27">
        <v>74181947.228118107</v>
      </c>
      <c r="G280" s="27">
        <v>70090821</v>
      </c>
      <c r="H280" s="27">
        <v>71205798</v>
      </c>
      <c r="I280" s="27">
        <v>72078812</v>
      </c>
      <c r="J280" s="27">
        <v>72380781</v>
      </c>
      <c r="K280" s="27">
        <v>55480911</v>
      </c>
      <c r="L280" s="27">
        <v>59757825</v>
      </c>
      <c r="M280" s="27">
        <v>35548809</v>
      </c>
      <c r="N280" s="27">
        <v>53935393</v>
      </c>
      <c r="O280" s="27">
        <v>48338027</v>
      </c>
      <c r="P280" s="27">
        <v>49032459</v>
      </c>
      <c r="Q280" s="27">
        <v>51366752.339000002</v>
      </c>
      <c r="R280" s="27">
        <v>58326018</v>
      </c>
      <c r="S280" s="27">
        <v>49420169</v>
      </c>
      <c r="T280" s="27">
        <v>51593265</v>
      </c>
      <c r="U280" s="27">
        <v>47468395.567000002</v>
      </c>
      <c r="V280" s="27">
        <v>38644713</v>
      </c>
      <c r="W280" s="27">
        <v>41658466</v>
      </c>
      <c r="X280" s="27">
        <v>40280458</v>
      </c>
      <c r="Y280" s="27">
        <v>32475437</v>
      </c>
      <c r="Z280" s="27">
        <v>37860229</v>
      </c>
      <c r="AA280" s="27">
        <v>39834158</v>
      </c>
      <c r="AB280" s="27">
        <v>51766614</v>
      </c>
      <c r="AC280" s="27">
        <v>53439652</v>
      </c>
      <c r="AD280" s="27">
        <v>67842360.895999998</v>
      </c>
      <c r="AE280" s="6">
        <f>+'[2]Resultados Trim. Corp 4T24'!AI23</f>
        <v>68125675</v>
      </c>
    </row>
    <row r="281" spans="1:31" ht="15" customHeight="1" x14ac:dyDescent="0.15">
      <c r="A281" s="4" t="s">
        <v>23</v>
      </c>
      <c r="B281" s="4" t="s">
        <v>24</v>
      </c>
      <c r="C281" s="5" t="s">
        <v>38</v>
      </c>
      <c r="D281" s="27">
        <v>5385797</v>
      </c>
      <c r="E281" s="27">
        <v>5633998</v>
      </c>
      <c r="F281" s="27">
        <v>5431934.3132998003</v>
      </c>
      <c r="G281" s="27">
        <v>8204604</v>
      </c>
      <c r="H281" s="27">
        <v>5814417</v>
      </c>
      <c r="I281" s="27">
        <v>6110266</v>
      </c>
      <c r="J281" s="27">
        <v>5197351</v>
      </c>
      <c r="K281" s="27">
        <v>6089487</v>
      </c>
      <c r="L281" s="27">
        <v>5174023</v>
      </c>
      <c r="M281" s="27">
        <v>3178938</v>
      </c>
      <c r="N281" s="27">
        <v>2406391</v>
      </c>
      <c r="O281" s="27">
        <v>7088943</v>
      </c>
      <c r="P281" s="27">
        <v>3508418</v>
      </c>
      <c r="Q281" s="27">
        <v>4373441</v>
      </c>
      <c r="R281" s="27">
        <v>4242693</v>
      </c>
      <c r="S281" s="27">
        <v>8985353</v>
      </c>
      <c r="T281" s="27">
        <v>6416952</v>
      </c>
      <c r="U281" s="27">
        <v>7043782</v>
      </c>
      <c r="V281" s="27">
        <v>7968336</v>
      </c>
      <c r="W281" s="27">
        <v>10854303</v>
      </c>
      <c r="X281" s="27">
        <v>6907691.2061527101</v>
      </c>
      <c r="Y281" s="27">
        <v>7064819.9751090202</v>
      </c>
      <c r="Z281" s="27">
        <v>9354046</v>
      </c>
      <c r="AA281" s="27">
        <v>12004412</v>
      </c>
      <c r="AB281" s="27">
        <v>12465757</v>
      </c>
      <c r="AC281" s="27">
        <v>12618477</v>
      </c>
      <c r="AD281" s="27">
        <v>12621558.107000001</v>
      </c>
      <c r="AE281" s="6">
        <f>+'[2]Resultados Trim. Corp 4T24'!AI24</f>
        <v>11186090</v>
      </c>
    </row>
    <row r="282" spans="1:31" ht="15" customHeight="1" x14ac:dyDescent="0.15">
      <c r="A282" s="4" t="s">
        <v>23</v>
      </c>
      <c r="B282" s="4" t="s">
        <v>24</v>
      </c>
      <c r="C282" s="5" t="s">
        <v>39</v>
      </c>
      <c r="D282" s="6">
        <v>141206059</v>
      </c>
      <c r="E282" s="6">
        <v>163627092</v>
      </c>
      <c r="F282" s="6">
        <v>135739904.656418</v>
      </c>
      <c r="G282" s="6">
        <v>187807296</v>
      </c>
      <c r="H282" s="6">
        <v>143957125</v>
      </c>
      <c r="I282" s="6">
        <v>160273045</v>
      </c>
      <c r="J282" s="6">
        <v>141526378</v>
      </c>
      <c r="K282" s="6">
        <v>162871348</v>
      </c>
      <c r="L282" s="6">
        <v>121936564</v>
      </c>
      <c r="M282" s="6">
        <v>53077768</v>
      </c>
      <c r="N282" s="6">
        <v>101702730</v>
      </c>
      <c r="O282" s="6">
        <v>181077089</v>
      </c>
      <c r="P282" s="6">
        <v>120665596</v>
      </c>
      <c r="Q282" s="6">
        <v>145343487.33899999</v>
      </c>
      <c r="R282" s="6">
        <v>186942121</v>
      </c>
      <c r="S282" s="6">
        <v>237043566</v>
      </c>
      <c r="T282" s="6">
        <v>150940646</v>
      </c>
      <c r="U282" s="6">
        <v>155730386.567</v>
      </c>
      <c r="V282" s="6">
        <v>129514719</v>
      </c>
      <c r="W282" s="6">
        <v>186118795</v>
      </c>
      <c r="X282" s="6">
        <v>116576475.20615301</v>
      </c>
      <c r="Y282" s="6">
        <v>125269460.975109</v>
      </c>
      <c r="Z282" s="6">
        <v>118611022</v>
      </c>
      <c r="AA282" s="6">
        <v>175964311</v>
      </c>
      <c r="AB282" s="6">
        <v>145097939</v>
      </c>
      <c r="AC282" s="6">
        <v>171587534</v>
      </c>
      <c r="AD282" s="6">
        <v>165195401.42199999</v>
      </c>
      <c r="AE282" s="6">
        <f>+'[2]Resultados Trim. Corp 4T24'!AI25</f>
        <v>233517854</v>
      </c>
    </row>
    <row r="283" spans="1:31" ht="15" customHeight="1" x14ac:dyDescent="0.15">
      <c r="A283" s="4" t="s">
        <v>23</v>
      </c>
      <c r="B283" s="4" t="s">
        <v>24</v>
      </c>
      <c r="C283" s="5" t="s">
        <v>40</v>
      </c>
      <c r="D283" s="27">
        <v>-128545088</v>
      </c>
      <c r="E283" s="27">
        <v>-140386376</v>
      </c>
      <c r="F283" s="27">
        <v>-129891947.88937999</v>
      </c>
      <c r="G283" s="27">
        <v>-156738512</v>
      </c>
      <c r="H283" s="27">
        <v>-131822966</v>
      </c>
      <c r="I283" s="27">
        <v>-139027177</v>
      </c>
      <c r="J283" s="27">
        <v>-135402517</v>
      </c>
      <c r="K283" s="27">
        <v>-166973474</v>
      </c>
      <c r="L283" s="27">
        <v>-127536722</v>
      </c>
      <c r="M283" s="27">
        <v>-101346266</v>
      </c>
      <c r="N283" s="27">
        <v>-118601222</v>
      </c>
      <c r="O283" s="27">
        <v>-159718275</v>
      </c>
      <c r="P283" s="27">
        <v>-123159146</v>
      </c>
      <c r="Q283" s="27">
        <v>-126432469</v>
      </c>
      <c r="R283" s="27">
        <v>-137289696</v>
      </c>
      <c r="S283" s="27">
        <v>-169794952</v>
      </c>
      <c r="T283" s="27">
        <v>-140042827</v>
      </c>
      <c r="U283" s="27">
        <v>-151156512</v>
      </c>
      <c r="V283" s="27">
        <v>-149083897</v>
      </c>
      <c r="W283" s="27">
        <v>-166867201</v>
      </c>
      <c r="X283" s="27">
        <v>-146670130.20615301</v>
      </c>
      <c r="Y283" s="27">
        <v>-150133005.975416</v>
      </c>
      <c r="Z283" s="27">
        <v>-151179853</v>
      </c>
      <c r="AA283" s="27">
        <v>-180583182</v>
      </c>
      <c r="AB283" s="27">
        <v>-142337805</v>
      </c>
      <c r="AC283" s="27">
        <v>-151625222</v>
      </c>
      <c r="AD283" s="27">
        <v>-153321708.04100001</v>
      </c>
      <c r="AE283" s="6">
        <f>+'[2]Resultados Trim. Corp 4T24'!AI27</f>
        <v>-174152457</v>
      </c>
    </row>
    <row r="284" spans="1:31" ht="15" customHeight="1" x14ac:dyDescent="0.15">
      <c r="A284" s="7" t="s">
        <v>23</v>
      </c>
      <c r="B284" s="7" t="s">
        <v>24</v>
      </c>
      <c r="C284" s="8" t="s">
        <v>41</v>
      </c>
      <c r="D284" s="28">
        <v>12660971</v>
      </c>
      <c r="E284" s="28">
        <v>23240716</v>
      </c>
      <c r="F284" s="28">
        <v>5847956.7670378201</v>
      </c>
      <c r="G284" s="28">
        <v>31068784</v>
      </c>
      <c r="H284" s="28">
        <v>12134159</v>
      </c>
      <c r="I284" s="28">
        <v>21245868</v>
      </c>
      <c r="J284" s="28">
        <v>6123861</v>
      </c>
      <c r="K284" s="28">
        <v>-4102126</v>
      </c>
      <c r="L284" s="28">
        <v>-5600158</v>
      </c>
      <c r="M284" s="28">
        <v>-48268498</v>
      </c>
      <c r="N284" s="28">
        <v>-16898492</v>
      </c>
      <c r="O284" s="28">
        <v>21358814</v>
      </c>
      <c r="P284" s="28">
        <v>-2493550</v>
      </c>
      <c r="Q284" s="28">
        <v>18911018.339000002</v>
      </c>
      <c r="R284" s="28">
        <v>49652425</v>
      </c>
      <c r="S284" s="28">
        <v>67248614</v>
      </c>
      <c r="T284" s="28">
        <v>10897819</v>
      </c>
      <c r="U284" s="28">
        <v>4573874.5669999998</v>
      </c>
      <c r="V284" s="28">
        <v>-19569178</v>
      </c>
      <c r="W284" s="28">
        <v>19251594</v>
      </c>
      <c r="X284" s="28">
        <v>-30093655</v>
      </c>
      <c r="Y284" s="28">
        <v>-24863545.000307199</v>
      </c>
      <c r="Z284" s="28">
        <v>-32568831</v>
      </c>
      <c r="AA284" s="28">
        <v>-4618871</v>
      </c>
      <c r="AB284" s="28">
        <v>2760134</v>
      </c>
      <c r="AC284" s="28">
        <v>19962312</v>
      </c>
      <c r="AD284" s="28">
        <v>11873693.3810001</v>
      </c>
      <c r="AE284" s="9">
        <f>+'[2]Resultados Trim. Corp 4T24'!$AI$29</f>
        <v>59365397</v>
      </c>
    </row>
    <row r="285" spans="1:31" ht="15" customHeight="1" x14ac:dyDescent="0.15">
      <c r="A285" s="4" t="s">
        <v>23</v>
      </c>
      <c r="B285" s="4" t="s">
        <v>24</v>
      </c>
      <c r="C285" s="5" t="s">
        <v>42</v>
      </c>
      <c r="D285" s="27">
        <v>504146</v>
      </c>
      <c r="E285" s="27">
        <v>1267599</v>
      </c>
      <c r="F285" s="27">
        <v>228461.09574970001</v>
      </c>
      <c r="G285" s="27">
        <v>2902486</v>
      </c>
      <c r="H285" s="27">
        <v>199343</v>
      </c>
      <c r="I285" s="27">
        <v>210885</v>
      </c>
      <c r="J285" s="27">
        <v>70143192</v>
      </c>
      <c r="K285" s="27">
        <v>26643440</v>
      </c>
      <c r="L285" s="27">
        <v>-106357</v>
      </c>
      <c r="M285" s="27">
        <v>317854</v>
      </c>
      <c r="N285" s="27">
        <v>90385</v>
      </c>
      <c r="O285" s="27">
        <v>28088189.421</v>
      </c>
      <c r="P285" s="27">
        <v>-452530</v>
      </c>
      <c r="Q285" s="27">
        <v>9963404.6610000003</v>
      </c>
      <c r="R285" s="27">
        <v>-204265</v>
      </c>
      <c r="S285" s="27">
        <v>380719</v>
      </c>
      <c r="T285" s="27">
        <v>182584</v>
      </c>
      <c r="U285" s="27">
        <v>-9009706.2860000003</v>
      </c>
      <c r="V285" s="27">
        <v>9010051</v>
      </c>
      <c r="W285" s="27">
        <v>7146085</v>
      </c>
      <c r="X285" s="27">
        <v>3052209</v>
      </c>
      <c r="Y285" s="27">
        <v>-447387</v>
      </c>
      <c r="Z285" s="27">
        <v>12442014</v>
      </c>
      <c r="AA285" s="27">
        <v>21505362</v>
      </c>
      <c r="AB285" s="27">
        <v>121055</v>
      </c>
      <c r="AC285" s="27">
        <v>6164318</v>
      </c>
      <c r="AD285" s="27">
        <v>-574106.95600000001</v>
      </c>
      <c r="AE285" s="6">
        <f>+'[2]Resultados Trim. Corp 4T24'!AI31</f>
        <v>-1486688</v>
      </c>
    </row>
    <row r="286" spans="1:31" ht="15" customHeight="1" x14ac:dyDescent="0.15">
      <c r="A286" s="4" t="s">
        <v>23</v>
      </c>
      <c r="B286" s="4" t="s">
        <v>24</v>
      </c>
      <c r="C286" s="5" t="s">
        <v>43</v>
      </c>
      <c r="D286" s="27">
        <v>585927</v>
      </c>
      <c r="E286" s="27">
        <v>816277</v>
      </c>
      <c r="F286" s="27">
        <v>1958534.1603045</v>
      </c>
      <c r="G286" s="27">
        <v>627393</v>
      </c>
      <c r="H286" s="27">
        <v>457012</v>
      </c>
      <c r="I286" s="27">
        <v>775117</v>
      </c>
      <c r="J286" s="27">
        <v>476526</v>
      </c>
      <c r="K286" s="27">
        <v>777405</v>
      </c>
      <c r="L286" s="27">
        <v>608373</v>
      </c>
      <c r="M286" s="27">
        <v>317708</v>
      </c>
      <c r="N286" s="27">
        <v>224203</v>
      </c>
      <c r="O286" s="27">
        <v>285040</v>
      </c>
      <c r="P286" s="27">
        <v>320610</v>
      </c>
      <c r="Q286" s="27">
        <v>358463</v>
      </c>
      <c r="R286" s="27">
        <v>381375</v>
      </c>
      <c r="S286" s="27">
        <v>1399625</v>
      </c>
      <c r="T286" s="27">
        <v>841325</v>
      </c>
      <c r="U286" s="27">
        <v>1061366</v>
      </c>
      <c r="V286" s="27">
        <v>951215</v>
      </c>
      <c r="W286" s="27">
        <v>531153</v>
      </c>
      <c r="X286" s="27">
        <v>784724</v>
      </c>
      <c r="Y286" s="27">
        <v>2442885</v>
      </c>
      <c r="Z286" s="27">
        <v>1684164</v>
      </c>
      <c r="AA286" s="27">
        <v>1549166</v>
      </c>
      <c r="AB286" s="27">
        <v>1675859</v>
      </c>
      <c r="AC286" s="27">
        <v>1141513</v>
      </c>
      <c r="AD286" s="27">
        <v>1093853.6270000001</v>
      </c>
      <c r="AE286" s="6">
        <f>+'[2]Resultados Trim. Corp 4T24'!AI32</f>
        <v>1127311</v>
      </c>
    </row>
    <row r="287" spans="1:31" ht="15" customHeight="1" x14ac:dyDescent="0.15">
      <c r="A287" s="4" t="s">
        <v>23</v>
      </c>
      <c r="B287" s="4" t="s">
        <v>24</v>
      </c>
      <c r="C287" s="5" t="s">
        <v>44</v>
      </c>
      <c r="D287" s="27">
        <v>-5541140</v>
      </c>
      <c r="E287" s="27">
        <v>-5175002</v>
      </c>
      <c r="F287" s="27">
        <v>-6592028.3284606999</v>
      </c>
      <c r="G287" s="27">
        <v>-5271701</v>
      </c>
      <c r="H287" s="27">
        <v>-8906307</v>
      </c>
      <c r="I287" s="27">
        <v>-9340942</v>
      </c>
      <c r="J287" s="27">
        <v>-9506193</v>
      </c>
      <c r="K287" s="27">
        <v>-9245609</v>
      </c>
      <c r="L287" s="27">
        <v>-9237299</v>
      </c>
      <c r="M287" s="27">
        <v>-10386928</v>
      </c>
      <c r="N287" s="27">
        <v>-11151067</v>
      </c>
      <c r="O287" s="27">
        <v>-10955046</v>
      </c>
      <c r="P287" s="27">
        <v>-11297546</v>
      </c>
      <c r="Q287" s="27">
        <v>-10804051</v>
      </c>
      <c r="R287" s="27">
        <v>-10586997</v>
      </c>
      <c r="S287" s="27">
        <v>-10125719</v>
      </c>
      <c r="T287" s="27">
        <v>-9947860</v>
      </c>
      <c r="U287" s="27">
        <v>-10865697</v>
      </c>
      <c r="V287" s="27">
        <v>-11503644</v>
      </c>
      <c r="W287" s="27">
        <v>-11692054</v>
      </c>
      <c r="X287" s="27">
        <v>-10542300</v>
      </c>
      <c r="Y287" s="27">
        <v>-10048309</v>
      </c>
      <c r="Z287" s="27">
        <v>-10275099</v>
      </c>
      <c r="AA287" s="27">
        <v>-11817095</v>
      </c>
      <c r="AB287" s="27">
        <v>-12927069</v>
      </c>
      <c r="AC287" s="27">
        <v>-12592214</v>
      </c>
      <c r="AD287" s="27">
        <v>-12479988.372</v>
      </c>
      <c r="AE287" s="6">
        <f>+'[2]Resultados Trim. Corp 4T24'!AI33</f>
        <v>-13033493</v>
      </c>
    </row>
    <row r="288" spans="1:31" ht="15" customHeight="1" x14ac:dyDescent="0.15">
      <c r="A288" s="4" t="s">
        <v>23</v>
      </c>
      <c r="B288" s="4" t="s">
        <v>24</v>
      </c>
      <c r="C288" s="5" t="s">
        <v>45</v>
      </c>
      <c r="D288" s="27">
        <v>3518319</v>
      </c>
      <c r="E288" s="27">
        <v>5896142</v>
      </c>
      <c r="F288" s="27">
        <v>2794335</v>
      </c>
      <c r="G288" s="27">
        <v>15565378</v>
      </c>
      <c r="H288" s="27">
        <v>4188200</v>
      </c>
      <c r="I288" s="27">
        <v>2990267</v>
      </c>
      <c r="J288" s="27">
        <v>4091019</v>
      </c>
      <c r="K288" s="27">
        <v>17043079</v>
      </c>
      <c r="L288" s="27">
        <v>2352744</v>
      </c>
      <c r="M288" s="27">
        <v>-2193954</v>
      </c>
      <c r="N288" s="27">
        <v>-1608989</v>
      </c>
      <c r="O288" s="27">
        <v>-15834766.550000001</v>
      </c>
      <c r="P288" s="27">
        <v>906832</v>
      </c>
      <c r="Q288" s="27">
        <v>25549</v>
      </c>
      <c r="R288" s="27">
        <v>2414173</v>
      </c>
      <c r="S288" s="27">
        <v>3642799</v>
      </c>
      <c r="T288" s="27">
        <v>3321925</v>
      </c>
      <c r="U288" s="27">
        <v>14822690</v>
      </c>
      <c r="V288" s="27">
        <v>3434787</v>
      </c>
      <c r="W288" s="27">
        <v>1022236</v>
      </c>
      <c r="X288" s="27">
        <v>2211390</v>
      </c>
      <c r="Y288" s="27">
        <v>2155545</v>
      </c>
      <c r="Z288" s="27">
        <v>5106209</v>
      </c>
      <c r="AA288" s="27">
        <v>10605498</v>
      </c>
      <c r="AB288" s="27">
        <v>3417606</v>
      </c>
      <c r="AC288" s="27">
        <v>2244728</v>
      </c>
      <c r="AD288" s="27">
        <v>3119210</v>
      </c>
      <c r="AE288" s="6">
        <f>+'[2]Resultados Trim. Corp 4T24'!AI34</f>
        <v>13855157</v>
      </c>
    </row>
    <row r="289" spans="1:31" ht="15" customHeight="1" x14ac:dyDescent="0.15">
      <c r="A289" s="4" t="s">
        <v>23</v>
      </c>
      <c r="B289" s="4" t="s">
        <v>24</v>
      </c>
      <c r="C289" s="5" t="s">
        <v>46</v>
      </c>
      <c r="D289" s="27">
        <v>-149573</v>
      </c>
      <c r="E289" s="27">
        <v>-278138</v>
      </c>
      <c r="F289" s="27">
        <v>-92991.914026099999</v>
      </c>
      <c r="G289" s="27">
        <v>-503036</v>
      </c>
      <c r="H289" s="27">
        <v>1581482</v>
      </c>
      <c r="I289" s="27">
        <v>834705</v>
      </c>
      <c r="J289" s="27">
        <v>-2250848</v>
      </c>
      <c r="K289" s="27">
        <v>5768774</v>
      </c>
      <c r="L289" s="27">
        <v>-3070627</v>
      </c>
      <c r="M289" s="27">
        <v>-2574035</v>
      </c>
      <c r="N289" s="27">
        <v>-1518599</v>
      </c>
      <c r="O289" s="27">
        <v>-409484</v>
      </c>
      <c r="P289" s="27">
        <v>-2799535</v>
      </c>
      <c r="Q289" s="27">
        <v>-3105261</v>
      </c>
      <c r="R289" s="27">
        <v>-4185204</v>
      </c>
      <c r="S289" s="27">
        <v>2522788</v>
      </c>
      <c r="T289" s="27">
        <v>4887840</v>
      </c>
      <c r="U289" s="27">
        <v>-3579382</v>
      </c>
      <c r="V289" s="27">
        <v>-5091250</v>
      </c>
      <c r="W289" s="27">
        <v>2532413</v>
      </c>
      <c r="X289" s="27">
        <v>566175</v>
      </c>
      <c r="Y289" s="27">
        <v>2341101</v>
      </c>
      <c r="Z289" s="27">
        <v>-4701851</v>
      </c>
      <c r="AA289" s="27">
        <v>-1915164</v>
      </c>
      <c r="AB289" s="27">
        <v>7102441</v>
      </c>
      <c r="AC289" s="27">
        <v>-6831827</v>
      </c>
      <c r="AD289" s="27">
        <v>3261343.5759999999</v>
      </c>
      <c r="AE289" s="6">
        <f>+'[2]Resultados Trim. Corp 4T24'!AI35</f>
        <v>-78839</v>
      </c>
    </row>
    <row r="290" spans="1:31" ht="15" customHeight="1" x14ac:dyDescent="0.15">
      <c r="A290" s="4" t="s">
        <v>23</v>
      </c>
      <c r="B290" s="4" t="s">
        <v>24</v>
      </c>
      <c r="C290" s="5" t="s">
        <v>47</v>
      </c>
      <c r="D290" s="27">
        <v>108253</v>
      </c>
      <c r="E290" s="27">
        <v>170612</v>
      </c>
      <c r="F290" s="27">
        <v>354746.86186687101</v>
      </c>
      <c r="G290" s="27">
        <v>85395</v>
      </c>
      <c r="H290" s="27">
        <v>-182634</v>
      </c>
      <c r="I290" s="27">
        <v>397985</v>
      </c>
      <c r="J290" s="27">
        <v>82043</v>
      </c>
      <c r="K290" s="27">
        <v>295344</v>
      </c>
      <c r="L290" s="27">
        <v>653219</v>
      </c>
      <c r="M290" s="27">
        <v>25732</v>
      </c>
      <c r="N290" s="27">
        <v>22820</v>
      </c>
      <c r="O290" s="27">
        <v>345110</v>
      </c>
      <c r="P290" s="27">
        <v>-169282</v>
      </c>
      <c r="Q290" s="27">
        <v>-403326</v>
      </c>
      <c r="R290" s="27">
        <v>-629861</v>
      </c>
      <c r="S290" s="27">
        <v>-3690471</v>
      </c>
      <c r="T290" s="27">
        <v>-1836995</v>
      </c>
      <c r="U290" s="27">
        <v>-2313316</v>
      </c>
      <c r="V290" s="27">
        <v>-5760649</v>
      </c>
      <c r="W290" s="27">
        <v>-4125776</v>
      </c>
      <c r="X290" s="27">
        <v>-2164211</v>
      </c>
      <c r="Y290" s="27">
        <v>-1955001</v>
      </c>
      <c r="Z290" s="27">
        <v>-469203</v>
      </c>
      <c r="AA290" s="27">
        <v>-2874004</v>
      </c>
      <c r="AB290" s="27">
        <v>-1329870</v>
      </c>
      <c r="AC290" s="27">
        <v>-2271572</v>
      </c>
      <c r="AD290" s="27">
        <v>-1462440.2830000001</v>
      </c>
      <c r="AE290" s="6">
        <f>+'[2]Resultados Trim. Corp 4T24'!AI36</f>
        <v>-2252846</v>
      </c>
    </row>
    <row r="291" spans="1:31" ht="15" customHeight="1" x14ac:dyDescent="0.15">
      <c r="A291" s="4" t="s">
        <v>23</v>
      </c>
      <c r="B291" s="4" t="s">
        <v>24</v>
      </c>
      <c r="C291" s="5" t="s">
        <v>48</v>
      </c>
      <c r="D291" s="27">
        <v>-974068</v>
      </c>
      <c r="E291" s="27">
        <v>2697490</v>
      </c>
      <c r="F291" s="27">
        <v>-1348943.3191615201</v>
      </c>
      <c r="G291" s="27">
        <v>13405915</v>
      </c>
      <c r="H291" s="27">
        <v>-2662904</v>
      </c>
      <c r="I291" s="27">
        <v>-4131983</v>
      </c>
      <c r="J291" s="27">
        <v>63035739</v>
      </c>
      <c r="K291" s="27">
        <v>41282433</v>
      </c>
      <c r="L291" s="27">
        <v>-8799947</v>
      </c>
      <c r="M291" s="27">
        <v>-14493623</v>
      </c>
      <c r="N291" s="27">
        <v>-13941247</v>
      </c>
      <c r="O291" s="27">
        <v>1519042.871</v>
      </c>
      <c r="P291" s="27">
        <v>-13491451</v>
      </c>
      <c r="Q291" s="27">
        <v>-3965221.3390000002</v>
      </c>
      <c r="R291" s="27">
        <v>-12810779</v>
      </c>
      <c r="S291" s="27">
        <v>-5870259</v>
      </c>
      <c r="T291" s="27">
        <v>-2551181</v>
      </c>
      <c r="U291" s="27">
        <v>-9884045.2860000003</v>
      </c>
      <c r="V291" s="27">
        <v>-8959490</v>
      </c>
      <c r="W291" s="27">
        <v>-4585943</v>
      </c>
      <c r="X291" s="27">
        <v>-6092013</v>
      </c>
      <c r="Y291" s="27">
        <v>-5511166</v>
      </c>
      <c r="Z291" s="27">
        <v>3786234</v>
      </c>
      <c r="AA291" s="27">
        <v>17053763</v>
      </c>
      <c r="AB291" s="27">
        <v>-1939978</v>
      </c>
      <c r="AC291" s="27">
        <v>-12145054</v>
      </c>
      <c r="AD291" s="27">
        <v>-7042128.4079999998</v>
      </c>
      <c r="AE291" s="6">
        <f>+'[2]Resultados Trim. Corp 4T24'!$AI$38</f>
        <v>-1869398</v>
      </c>
    </row>
    <row r="292" spans="1:31" ht="15" customHeight="1" x14ac:dyDescent="0.15">
      <c r="A292" s="4" t="s">
        <v>23</v>
      </c>
      <c r="B292" s="4" t="s">
        <v>24</v>
      </c>
      <c r="C292" s="5" t="s">
        <v>49</v>
      </c>
      <c r="D292" s="27">
        <v>11686903</v>
      </c>
      <c r="E292" s="27">
        <v>25938206</v>
      </c>
      <c r="F292" s="27">
        <v>4499013.4478762699</v>
      </c>
      <c r="G292" s="27">
        <v>44474699</v>
      </c>
      <c r="H292" s="27">
        <v>9471255</v>
      </c>
      <c r="I292" s="27">
        <v>17113885</v>
      </c>
      <c r="J292" s="27">
        <v>69159600</v>
      </c>
      <c r="K292" s="27">
        <v>37180307</v>
      </c>
      <c r="L292" s="27">
        <v>-14400105</v>
      </c>
      <c r="M292" s="27">
        <v>-62762121</v>
      </c>
      <c r="N292" s="27">
        <v>-30839739</v>
      </c>
      <c r="O292" s="27">
        <v>22877856.870999999</v>
      </c>
      <c r="P292" s="27">
        <v>-15985001</v>
      </c>
      <c r="Q292" s="27">
        <v>14945797</v>
      </c>
      <c r="R292" s="27">
        <v>36841646</v>
      </c>
      <c r="S292" s="27">
        <v>61378355</v>
      </c>
      <c r="T292" s="27">
        <v>8346638</v>
      </c>
      <c r="U292" s="27">
        <v>-5310170.7189999996</v>
      </c>
      <c r="V292" s="27">
        <v>-28528668</v>
      </c>
      <c r="W292" s="27">
        <v>14665651</v>
      </c>
      <c r="X292" s="27">
        <v>-36185668</v>
      </c>
      <c r="Y292" s="27">
        <v>-30374711.000307199</v>
      </c>
      <c r="Z292" s="27">
        <v>-28782597</v>
      </c>
      <c r="AA292" s="27">
        <v>12434892</v>
      </c>
      <c r="AB292" s="27">
        <v>820156</v>
      </c>
      <c r="AC292" s="27">
        <v>7817258</v>
      </c>
      <c r="AD292" s="27">
        <v>4831564.9730000598</v>
      </c>
      <c r="AE292" s="6">
        <f>+'[2]Resultados Trim. Corp 4T24'!AI39</f>
        <v>57495999</v>
      </c>
    </row>
    <row r="293" spans="1:31" ht="15" customHeight="1" x14ac:dyDescent="0.15">
      <c r="A293" s="4" t="s">
        <v>23</v>
      </c>
      <c r="B293" s="4" t="s">
        <v>24</v>
      </c>
      <c r="C293" s="5" t="s">
        <v>50</v>
      </c>
      <c r="D293" s="27">
        <v>-1663051</v>
      </c>
      <c r="E293" s="27">
        <v>-6920817</v>
      </c>
      <c r="F293" s="27">
        <v>-777245.63632766099</v>
      </c>
      <c r="G293" s="27">
        <v>-9084779</v>
      </c>
      <c r="H293" s="27">
        <v>-2477444</v>
      </c>
      <c r="I293" s="27">
        <v>-2027046</v>
      </c>
      <c r="J293" s="27">
        <v>-22431579</v>
      </c>
      <c r="K293" s="27">
        <v>-6005554</v>
      </c>
      <c r="L293" s="27">
        <v>2405361</v>
      </c>
      <c r="M293" s="27">
        <v>18157581</v>
      </c>
      <c r="N293" s="27">
        <v>6346466</v>
      </c>
      <c r="O293" s="27">
        <v>-25187993.68527</v>
      </c>
      <c r="P293" s="27">
        <v>6094794</v>
      </c>
      <c r="Q293" s="27">
        <v>-2234769</v>
      </c>
      <c r="R293" s="27">
        <v>-9785954</v>
      </c>
      <c r="S293" s="27">
        <v>-12662666</v>
      </c>
      <c r="T293" s="27">
        <v>3056521</v>
      </c>
      <c r="U293" s="27">
        <v>7467788</v>
      </c>
      <c r="V293" s="27">
        <v>16252923</v>
      </c>
      <c r="W293" s="27">
        <v>5045172</v>
      </c>
      <c r="X293" s="27">
        <v>16886876</v>
      </c>
      <c r="Y293" s="27">
        <v>10877398</v>
      </c>
      <c r="Z293" s="27">
        <v>4459490</v>
      </c>
      <c r="AA293" s="27">
        <v>824141</v>
      </c>
      <c r="AB293" s="27">
        <v>-3299837</v>
      </c>
      <c r="AC293" s="27">
        <v>3307305</v>
      </c>
      <c r="AD293" s="27">
        <v>1420798.5179999999</v>
      </c>
      <c r="AE293" s="6">
        <f>+'[2]Resultados Trim. Corp 4T24'!AI40</f>
        <v>-18342036</v>
      </c>
    </row>
    <row r="294" spans="1:31" ht="15" customHeight="1" x14ac:dyDescent="0.15">
      <c r="A294" s="4" t="s">
        <v>23</v>
      </c>
      <c r="B294" s="4" t="s">
        <v>24</v>
      </c>
      <c r="C294" s="5" t="s">
        <v>51</v>
      </c>
      <c r="D294" s="27">
        <v>10023852</v>
      </c>
      <c r="E294" s="27">
        <v>19017389</v>
      </c>
      <c r="F294" s="27">
        <v>3721767.8115486102</v>
      </c>
      <c r="G294" s="27">
        <v>35389920</v>
      </c>
      <c r="H294" s="27">
        <v>6993811</v>
      </c>
      <c r="I294" s="27">
        <v>15086839</v>
      </c>
      <c r="J294" s="27">
        <v>46728021</v>
      </c>
      <c r="K294" s="27">
        <v>31174753</v>
      </c>
      <c r="L294" s="27">
        <v>-11994744</v>
      </c>
      <c r="M294" s="27">
        <v>-44604540</v>
      </c>
      <c r="N294" s="27">
        <v>-24493273</v>
      </c>
      <c r="O294" s="27">
        <v>-2310136.81427</v>
      </c>
      <c r="P294" s="27">
        <v>-9890207</v>
      </c>
      <c r="Q294" s="27">
        <v>12711028</v>
      </c>
      <c r="R294" s="27">
        <v>27055692</v>
      </c>
      <c r="S294" s="27">
        <v>48715689</v>
      </c>
      <c r="T294" s="27">
        <v>11403159</v>
      </c>
      <c r="U294" s="27">
        <v>2157617.281</v>
      </c>
      <c r="V294" s="27">
        <v>-12275745</v>
      </c>
      <c r="W294" s="27">
        <v>19710823</v>
      </c>
      <c r="X294" s="27">
        <v>-19298792</v>
      </c>
      <c r="Y294" s="27">
        <v>-19497313.000307199</v>
      </c>
      <c r="Z294" s="27">
        <v>-24323107</v>
      </c>
      <c r="AA294" s="27">
        <v>13259033</v>
      </c>
      <c r="AB294" s="27">
        <v>-2479681</v>
      </c>
      <c r="AC294" s="27">
        <v>11124563</v>
      </c>
      <c r="AD294" s="27">
        <v>6252363.4900000002</v>
      </c>
      <c r="AE294" s="6">
        <f>+'[2]Resultados Trim. Corp 4T24'!AI41</f>
        <v>39153963</v>
      </c>
    </row>
    <row r="295" spans="1:31" ht="15" customHeight="1" x14ac:dyDescent="0.15">
      <c r="A295" s="4" t="s">
        <v>23</v>
      </c>
      <c r="B295" s="4" t="s">
        <v>24</v>
      </c>
      <c r="C295" s="5" t="s">
        <v>52</v>
      </c>
      <c r="D295" s="27">
        <v>103371</v>
      </c>
      <c r="E295" s="27">
        <v>-271</v>
      </c>
      <c r="F295" s="27">
        <v>-179927.30100000001</v>
      </c>
      <c r="G295" s="27">
        <v>-45816</v>
      </c>
      <c r="H295" s="27">
        <v>-168609</v>
      </c>
      <c r="I295" s="27">
        <v>-46758</v>
      </c>
      <c r="J295" s="27">
        <v>32596</v>
      </c>
      <c r="K295" s="27">
        <v>703267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>
        <v>0</v>
      </c>
      <c r="T295" s="11">
        <v>0</v>
      </c>
      <c r="U295" s="11">
        <v>0</v>
      </c>
      <c r="V295" s="11">
        <v>0</v>
      </c>
      <c r="W295" s="11">
        <v>0</v>
      </c>
      <c r="X295" s="11">
        <v>0</v>
      </c>
      <c r="Y295" s="11">
        <v>0</v>
      </c>
      <c r="Z295" s="11">
        <v>0</v>
      </c>
      <c r="AA295" s="11">
        <v>0</v>
      </c>
      <c r="AB295" s="11">
        <v>0</v>
      </c>
      <c r="AC295" s="11">
        <v>0</v>
      </c>
      <c r="AD295" s="11">
        <v>0</v>
      </c>
      <c r="AE295" s="6">
        <f>+'[2]Resultados Trim. Corp 4T24'!AI42</f>
        <v>0</v>
      </c>
    </row>
    <row r="296" spans="1:31" ht="15" customHeight="1" x14ac:dyDescent="0.15">
      <c r="A296" s="7" t="s">
        <v>23</v>
      </c>
      <c r="B296" s="7" t="s">
        <v>24</v>
      </c>
      <c r="C296" s="8" t="s">
        <v>53</v>
      </c>
      <c r="D296" s="28">
        <v>10127223</v>
      </c>
      <c r="E296" s="28">
        <v>19017118</v>
      </c>
      <c r="F296" s="28">
        <v>3541840.5105486098</v>
      </c>
      <c r="G296" s="28">
        <v>35344104</v>
      </c>
      <c r="H296" s="28">
        <v>6825202</v>
      </c>
      <c r="I296" s="28">
        <v>15040081</v>
      </c>
      <c r="J296" s="28">
        <v>46760617</v>
      </c>
      <c r="K296" s="28">
        <v>31878020</v>
      </c>
      <c r="L296" s="28">
        <v>-11994744</v>
      </c>
      <c r="M296" s="28">
        <v>-44604540</v>
      </c>
      <c r="N296" s="28">
        <v>-24493273</v>
      </c>
      <c r="O296" s="28">
        <v>-2310136.81427</v>
      </c>
      <c r="P296" s="28">
        <v>-9890207</v>
      </c>
      <c r="Q296" s="28">
        <v>12711028</v>
      </c>
      <c r="R296" s="28">
        <v>27055692</v>
      </c>
      <c r="S296" s="28">
        <v>48715689</v>
      </c>
      <c r="T296" s="28">
        <v>11403159</v>
      </c>
      <c r="U296" s="28">
        <v>2157617.281</v>
      </c>
      <c r="V296" s="28">
        <v>-12275745</v>
      </c>
      <c r="W296" s="28">
        <v>19710823</v>
      </c>
      <c r="X296" s="28">
        <v>-19298792</v>
      </c>
      <c r="Y296" s="28">
        <v>-19497313.000307199</v>
      </c>
      <c r="Z296" s="28">
        <v>-24323107</v>
      </c>
      <c r="AA296" s="28">
        <v>13259033</v>
      </c>
      <c r="AB296" s="28">
        <v>-2479681</v>
      </c>
      <c r="AC296" s="28">
        <v>11124563</v>
      </c>
      <c r="AD296" s="28">
        <v>6252363.49100006</v>
      </c>
      <c r="AE296" s="6">
        <f>+'[2]Resultados Trim. Corp 4T24'!AI43</f>
        <v>39153963</v>
      </c>
    </row>
    <row r="297" spans="1:31" ht="15" customHeight="1" x14ac:dyDescent="0.15">
      <c r="A297" s="4" t="s">
        <v>23</v>
      </c>
      <c r="B297" s="4" t="s">
        <v>24</v>
      </c>
      <c r="C297" s="5" t="s">
        <v>55</v>
      </c>
      <c r="D297" s="27">
        <v>9863627</v>
      </c>
      <c r="E297" s="27">
        <v>10310848</v>
      </c>
      <c r="F297" s="27">
        <v>11418110.194728499</v>
      </c>
      <c r="G297" s="27">
        <v>10879933</v>
      </c>
      <c r="H297" s="27">
        <v>15997797</v>
      </c>
      <c r="I297" s="27">
        <v>16520813</v>
      </c>
      <c r="J297" s="27">
        <v>16700775</v>
      </c>
      <c r="K297" s="27">
        <v>17306500</v>
      </c>
      <c r="L297" s="27">
        <v>17301916</v>
      </c>
      <c r="M297" s="27">
        <v>16906482</v>
      </c>
      <c r="N297" s="27">
        <v>16342364</v>
      </c>
      <c r="O297" s="27">
        <v>16768812</v>
      </c>
      <c r="P297" s="27">
        <v>15965665</v>
      </c>
      <c r="Q297" s="27">
        <v>16222058</v>
      </c>
      <c r="R297" s="27">
        <v>16354694</v>
      </c>
      <c r="S297" s="27">
        <v>16758668</v>
      </c>
      <c r="T297" s="27">
        <v>16775607</v>
      </c>
      <c r="U297" s="27">
        <v>17306822</v>
      </c>
      <c r="V297" s="27">
        <v>17770171</v>
      </c>
      <c r="W297" s="27">
        <v>18268153</v>
      </c>
      <c r="X297" s="27">
        <v>18027515.027517501</v>
      </c>
      <c r="Y297" s="27">
        <v>18516716.075830001</v>
      </c>
      <c r="Z297" s="27">
        <v>18975718</v>
      </c>
      <c r="AA297" s="27">
        <v>19510104</v>
      </c>
      <c r="AB297" s="27">
        <v>19329695</v>
      </c>
      <c r="AC297" s="27">
        <v>19844915</v>
      </c>
      <c r="AD297" s="27">
        <v>19765412.798</v>
      </c>
      <c r="AE297" s="6">
        <f>+'[2]Resultados Trim. Corp 4T24'!AI45</f>
        <v>20339372</v>
      </c>
    </row>
    <row r="298" spans="1:31" ht="15" customHeight="1" x14ac:dyDescent="0.15">
      <c r="A298" s="7" t="s">
        <v>23</v>
      </c>
      <c r="B298" s="7" t="s">
        <v>24</v>
      </c>
      <c r="C298" s="8" t="s">
        <v>56</v>
      </c>
      <c r="D298" s="9">
        <v>22524600</v>
      </c>
      <c r="E298" s="9">
        <v>33551561</v>
      </c>
      <c r="F298" s="9">
        <v>17266066.961766299</v>
      </c>
      <c r="G298" s="9">
        <v>41948725</v>
      </c>
      <c r="H298" s="9">
        <v>28131957</v>
      </c>
      <c r="I298" s="9">
        <v>37766681</v>
      </c>
      <c r="J298" s="9">
        <v>22824637</v>
      </c>
      <c r="K298" s="9">
        <v>13204375</v>
      </c>
      <c r="L298" s="9">
        <v>11701758</v>
      </c>
      <c r="M298" s="9">
        <v>-31362016</v>
      </c>
      <c r="N298" s="9">
        <v>-556128.00000001502</v>
      </c>
      <c r="O298" s="9">
        <v>38127626</v>
      </c>
      <c r="P298" s="9">
        <v>13472115</v>
      </c>
      <c r="Q298" s="9">
        <v>35133076.339000002</v>
      </c>
      <c r="R298" s="9">
        <v>66007119</v>
      </c>
      <c r="S298" s="9">
        <v>84007282</v>
      </c>
      <c r="T298" s="9">
        <v>27673426</v>
      </c>
      <c r="U298" s="9">
        <v>21880696.567000002</v>
      </c>
      <c r="V298" s="9">
        <v>-1799007</v>
      </c>
      <c r="W298" s="9">
        <v>37519747</v>
      </c>
      <c r="X298" s="9">
        <v>-12066139.972482501</v>
      </c>
      <c r="Y298" s="9">
        <v>-6346828.9244772503</v>
      </c>
      <c r="Z298" s="9">
        <v>-13593113</v>
      </c>
      <c r="AA298" s="9">
        <v>14891233</v>
      </c>
      <c r="AB298" s="9">
        <v>22089829</v>
      </c>
      <c r="AC298" s="9">
        <v>39807227</v>
      </c>
      <c r="AD298" s="9">
        <v>31639106.179000098</v>
      </c>
      <c r="AE298" s="6">
        <f>+'[2]Resultados Trim. Corp 4T24'!AI47</f>
        <v>79704769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9767A-69EF-89CA-0C0B-BEB7A292F78A}">
  <sheetPr>
    <tabColor rgb="FF92D050"/>
  </sheetPr>
  <dimension ref="A1:J414"/>
  <sheetViews>
    <sheetView workbookViewId="0">
      <pane xSplit="3" ySplit="3" topLeftCell="I403" activePane="bottomRight" state="frozen"/>
      <selection pane="topRight" activeCell="D1" sqref="D1"/>
      <selection pane="bottomLeft" activeCell="A4" sqref="A4"/>
      <selection pane="bottomRight" activeCell="C379" sqref="C379"/>
    </sheetView>
  </sheetViews>
  <sheetFormatPr baseColWidth="10" defaultColWidth="10.28515625" defaultRowHeight="15" customHeight="1" outlineLevelCol="1" x14ac:dyDescent="0.25"/>
  <cols>
    <col min="1" max="2" width="25" hidden="1" customWidth="1" outlineLevel="1"/>
    <col min="3" max="3" width="66.7109375" style="15" customWidth="1" collapsed="1"/>
    <col min="4" max="10" width="25" customWidth="1"/>
  </cols>
  <sheetData>
    <row r="1" spans="1:10" ht="15" customHeight="1" x14ac:dyDescent="0.25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283</v>
      </c>
    </row>
    <row r="2" spans="1:10" ht="15" customHeight="1" x14ac:dyDescent="0.25">
      <c r="A2" s="2"/>
      <c r="B2" s="2"/>
      <c r="C2" s="3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284</v>
      </c>
    </row>
    <row r="3" spans="1:10" ht="15" customHeight="1" x14ac:dyDescent="0.25">
      <c r="A3" s="2"/>
      <c r="B3" s="2"/>
      <c r="C3" s="3" t="s">
        <v>16</v>
      </c>
      <c r="D3" s="2" t="s">
        <v>17</v>
      </c>
      <c r="E3" s="2" t="s">
        <v>18</v>
      </c>
      <c r="F3" s="2" t="s">
        <v>19</v>
      </c>
      <c r="G3" s="2" t="s">
        <v>21</v>
      </c>
      <c r="H3" s="2" t="s">
        <v>22</v>
      </c>
      <c r="I3" s="2" t="s">
        <v>22</v>
      </c>
      <c r="J3" s="2" t="s">
        <v>285</v>
      </c>
    </row>
    <row r="4" spans="1:10" ht="15" customHeight="1" x14ac:dyDescent="0.15">
      <c r="A4" s="18"/>
      <c r="B4" s="18"/>
      <c r="C4" s="19" t="s">
        <v>230</v>
      </c>
      <c r="D4" s="20" t="s">
        <v>54</v>
      </c>
      <c r="E4" s="20"/>
      <c r="F4" s="20"/>
      <c r="G4" s="20"/>
      <c r="H4" s="20"/>
      <c r="I4" s="20"/>
      <c r="J4" s="20"/>
    </row>
    <row r="5" spans="1:10" ht="15" customHeight="1" x14ac:dyDescent="0.15">
      <c r="A5" s="7"/>
      <c r="B5" s="7"/>
      <c r="C5" s="8" t="s">
        <v>270</v>
      </c>
      <c r="D5" s="16" t="s">
        <v>54</v>
      </c>
      <c r="E5" s="16"/>
      <c r="F5" s="16"/>
      <c r="G5" s="16"/>
      <c r="H5" s="16"/>
      <c r="I5" s="16"/>
      <c r="J5" s="16"/>
    </row>
    <row r="6" spans="1:10" ht="15" customHeight="1" x14ac:dyDescent="0.15">
      <c r="A6" s="4" t="s">
        <v>23</v>
      </c>
      <c r="B6" s="4" t="s">
        <v>24</v>
      </c>
      <c r="C6" s="5" t="s">
        <v>127</v>
      </c>
      <c r="D6" s="6">
        <v>81986827</v>
      </c>
      <c r="E6" s="6">
        <v>90995960</v>
      </c>
      <c r="F6" s="6">
        <v>200455183.06999999</v>
      </c>
      <c r="G6" s="6">
        <v>122716509</v>
      </c>
      <c r="H6" s="6">
        <v>66063333</v>
      </c>
      <c r="I6" s="6">
        <v>28701507</v>
      </c>
      <c r="J6" s="6">
        <f>+[1]N39a!B9</f>
        <v>93455789</v>
      </c>
    </row>
    <row r="7" spans="1:10" ht="15" customHeight="1" x14ac:dyDescent="0.15">
      <c r="A7" s="4" t="s">
        <v>23</v>
      </c>
      <c r="B7" s="4" t="s">
        <v>24</v>
      </c>
      <c r="C7" s="5" t="s">
        <v>128</v>
      </c>
      <c r="D7" s="6">
        <v>4225778</v>
      </c>
      <c r="E7" s="6">
        <v>3486427</v>
      </c>
      <c r="F7" s="6">
        <v>3984307</v>
      </c>
      <c r="G7" s="6">
        <v>5940844</v>
      </c>
      <c r="H7" s="6">
        <v>6204571</v>
      </c>
      <c r="I7" s="6">
        <v>7679399</v>
      </c>
      <c r="J7" s="6">
        <f>+[1]N39a!B10</f>
        <v>10762229</v>
      </c>
    </row>
    <row r="8" spans="1:10" ht="15" customHeight="1" x14ac:dyDescent="0.15">
      <c r="A8" s="4" t="s">
        <v>23</v>
      </c>
      <c r="B8" s="4" t="s">
        <v>24</v>
      </c>
      <c r="C8" s="5" t="s">
        <v>129</v>
      </c>
      <c r="D8" s="6">
        <v>51359925</v>
      </c>
      <c r="E8" s="6">
        <v>49351613</v>
      </c>
      <c r="F8" s="6">
        <v>41001485.93</v>
      </c>
      <c r="G8" s="6">
        <v>16941217</v>
      </c>
      <c r="H8" s="6">
        <v>15841337</v>
      </c>
      <c r="I8" s="6">
        <v>16794893</v>
      </c>
      <c r="J8" s="6">
        <f>+[1]N39a!B11</f>
        <v>18440620</v>
      </c>
    </row>
    <row r="9" spans="1:10" ht="15" customHeight="1" x14ac:dyDescent="0.15">
      <c r="A9" s="4" t="s">
        <v>23</v>
      </c>
      <c r="B9" s="4" t="s">
        <v>24</v>
      </c>
      <c r="C9" s="5" t="s">
        <v>130</v>
      </c>
      <c r="D9" s="6">
        <v>1203151</v>
      </c>
      <c r="E9" s="6">
        <v>998187</v>
      </c>
      <c r="F9" s="6">
        <v>1429129</v>
      </c>
      <c r="G9" s="6">
        <v>57449</v>
      </c>
      <c r="H9" s="6">
        <v>49654</v>
      </c>
      <c r="I9" s="6">
        <v>49654</v>
      </c>
      <c r="J9" s="6">
        <f>+[1]N39a!B12</f>
        <v>49654</v>
      </c>
    </row>
    <row r="10" spans="1:10" ht="15" customHeight="1" x14ac:dyDescent="0.15">
      <c r="A10" s="4" t="s">
        <v>23</v>
      </c>
      <c r="B10" s="4" t="s">
        <v>24</v>
      </c>
      <c r="C10" s="5" t="s">
        <v>131</v>
      </c>
      <c r="D10" s="6">
        <v>183902834</v>
      </c>
      <c r="E10" s="6">
        <v>161242017</v>
      </c>
      <c r="F10" s="6">
        <v>162071724</v>
      </c>
      <c r="G10" s="6">
        <v>218858348</v>
      </c>
      <c r="H10" s="6">
        <v>240502578</v>
      </c>
      <c r="I10" s="6">
        <v>194309219</v>
      </c>
      <c r="J10" s="6">
        <f>+[1]N39a!B13</f>
        <v>204468531</v>
      </c>
    </row>
    <row r="11" spans="1:10" ht="15" customHeight="1" x14ac:dyDescent="0.15">
      <c r="A11" s="4" t="s">
        <v>23</v>
      </c>
      <c r="B11" s="4" t="s">
        <v>24</v>
      </c>
      <c r="C11" s="5" t="s">
        <v>132</v>
      </c>
      <c r="D11" s="6">
        <v>4989085</v>
      </c>
      <c r="E11" s="6">
        <v>8714884</v>
      </c>
      <c r="F11" s="6">
        <v>6797351</v>
      </c>
      <c r="G11" s="6">
        <v>6748610</v>
      </c>
      <c r="H11" s="6">
        <v>9205442</v>
      </c>
      <c r="I11" s="6">
        <v>9785410</v>
      </c>
      <c r="J11" s="6">
        <f>+[1]N39a!B14</f>
        <v>11627307</v>
      </c>
    </row>
    <row r="12" spans="1:10" ht="15" customHeight="1" x14ac:dyDescent="0.15">
      <c r="A12" s="7" t="s">
        <v>23</v>
      </c>
      <c r="B12" s="7" t="s">
        <v>24</v>
      </c>
      <c r="C12" s="8" t="s">
        <v>135</v>
      </c>
      <c r="D12" s="9">
        <v>327667600</v>
      </c>
      <c r="E12" s="9">
        <v>314789088</v>
      </c>
      <c r="F12" s="9">
        <v>415739180</v>
      </c>
      <c r="G12" s="9">
        <v>371262977</v>
      </c>
      <c r="H12" s="9">
        <v>337866915</v>
      </c>
      <c r="I12" s="9">
        <v>257320082</v>
      </c>
      <c r="J12" s="9">
        <f>+SUM(J6:J11)</f>
        <v>338804130</v>
      </c>
    </row>
    <row r="13" spans="1:10" ht="15" customHeight="1" x14ac:dyDescent="0.15">
      <c r="A13" s="4" t="s">
        <v>23</v>
      </c>
      <c r="B13" s="4" t="s">
        <v>24</v>
      </c>
      <c r="C13" s="5" t="s">
        <v>128</v>
      </c>
      <c r="D13" s="6">
        <v>6465751</v>
      </c>
      <c r="E13" s="6">
        <v>1145382</v>
      </c>
      <c r="F13" s="6">
        <v>1360229</v>
      </c>
      <c r="G13" s="6">
        <v>2327888</v>
      </c>
      <c r="H13" s="6">
        <v>1602616</v>
      </c>
      <c r="I13" s="6">
        <v>1263581</v>
      </c>
      <c r="J13" s="6">
        <f>+[1]N39a!B20</f>
        <v>2506852</v>
      </c>
    </row>
    <row r="14" spans="1:10" ht="15" customHeight="1" x14ac:dyDescent="0.15">
      <c r="A14" s="4" t="s">
        <v>23</v>
      </c>
      <c r="B14" s="4" t="s">
        <v>24</v>
      </c>
      <c r="C14" s="5" t="s">
        <v>138</v>
      </c>
      <c r="D14" s="6">
        <v>2572636</v>
      </c>
      <c r="E14" s="6">
        <v>2118201</v>
      </c>
      <c r="F14" s="6">
        <v>1840091</v>
      </c>
      <c r="G14" s="6">
        <v>2713770</v>
      </c>
      <c r="H14" s="6">
        <v>2263328</v>
      </c>
      <c r="I14" s="6">
        <v>1760255</v>
      </c>
      <c r="J14" s="6">
        <f>+[1]N39a!B21</f>
        <v>3287532</v>
      </c>
    </row>
    <row r="15" spans="1:10" ht="15" customHeight="1" x14ac:dyDescent="0.15">
      <c r="A15" s="4" t="s">
        <v>23</v>
      </c>
      <c r="B15" s="4" t="s">
        <v>24</v>
      </c>
      <c r="C15" s="5" t="s">
        <v>140</v>
      </c>
      <c r="D15" s="6">
        <v>18240903</v>
      </c>
      <c r="E15" s="6">
        <v>19166582</v>
      </c>
      <c r="F15" s="6">
        <v>20501593</v>
      </c>
      <c r="G15" s="6">
        <v>23035360</v>
      </c>
      <c r="H15" s="6">
        <v>23385380</v>
      </c>
      <c r="I15" s="6">
        <v>22055581</v>
      </c>
      <c r="J15" s="6">
        <f>+[1]N39a!B24</f>
        <v>19338821</v>
      </c>
    </row>
    <row r="16" spans="1:10" ht="15" customHeight="1" x14ac:dyDescent="0.15">
      <c r="A16" s="4" t="s">
        <v>23</v>
      </c>
      <c r="B16" s="4" t="s">
        <v>24</v>
      </c>
      <c r="C16" s="5" t="s">
        <v>141</v>
      </c>
      <c r="D16" s="6">
        <v>139400544</v>
      </c>
      <c r="E16" s="6">
        <v>136137238</v>
      </c>
      <c r="F16" s="6">
        <v>124841381</v>
      </c>
      <c r="G16" s="6">
        <v>111198373</v>
      </c>
      <c r="H16" s="6">
        <v>103505043</v>
      </c>
      <c r="I16" s="6">
        <v>97069517</v>
      </c>
      <c r="J16" s="6">
        <f>+[1]N39a!B25</f>
        <v>92318583</v>
      </c>
    </row>
    <row r="17" spans="1:10" ht="15" customHeight="1" x14ac:dyDescent="0.15">
      <c r="A17" s="4" t="s">
        <v>23</v>
      </c>
      <c r="B17" s="4" t="s">
        <v>24</v>
      </c>
      <c r="C17" s="5" t="s">
        <v>280</v>
      </c>
      <c r="D17" s="11">
        <v>0</v>
      </c>
      <c r="E17" s="6">
        <v>211195370</v>
      </c>
      <c r="F17" s="6">
        <v>201000702</v>
      </c>
      <c r="G17" s="6">
        <v>202150903</v>
      </c>
      <c r="H17" s="6">
        <v>204487398</v>
      </c>
      <c r="I17" s="6">
        <v>203563073</v>
      </c>
      <c r="J17" s="6">
        <f>+[1]N39a!B26</f>
        <v>188572923</v>
      </c>
    </row>
    <row r="18" spans="1:10" ht="15" customHeight="1" x14ac:dyDescent="0.15">
      <c r="A18" s="4" t="s">
        <v>23</v>
      </c>
      <c r="B18" s="4" t="s">
        <v>24</v>
      </c>
      <c r="C18" s="5" t="s">
        <v>143</v>
      </c>
      <c r="D18" s="6">
        <v>32835288</v>
      </c>
      <c r="E18" s="6">
        <v>50468494</v>
      </c>
      <c r="F18" s="6">
        <v>68661785</v>
      </c>
      <c r="G18" s="6">
        <v>56977695</v>
      </c>
      <c r="H18" s="6">
        <v>81804586</v>
      </c>
      <c r="I18" s="6">
        <v>106001351</v>
      </c>
      <c r="J18" s="6">
        <f>+[1]N39a!B27</f>
        <v>116098515</v>
      </c>
    </row>
    <row r="19" spans="1:10" ht="15" customHeight="1" x14ac:dyDescent="0.15">
      <c r="A19" s="7" t="s">
        <v>23</v>
      </c>
      <c r="B19" s="7" t="s">
        <v>24</v>
      </c>
      <c r="C19" s="8" t="s">
        <v>144</v>
      </c>
      <c r="D19" s="9">
        <v>199515122</v>
      </c>
      <c r="E19" s="9">
        <v>420231267</v>
      </c>
      <c r="F19" s="9">
        <v>418205781</v>
      </c>
      <c r="G19" s="9">
        <v>398403989</v>
      </c>
      <c r="H19" s="9">
        <v>417048351</v>
      </c>
      <c r="I19" s="9">
        <v>431713358</v>
      </c>
      <c r="J19" s="9">
        <f>+SUM(J13:J18)</f>
        <v>422123226</v>
      </c>
    </row>
    <row r="20" spans="1:10" ht="15" customHeight="1" x14ac:dyDescent="0.15">
      <c r="A20" s="7" t="s">
        <v>23</v>
      </c>
      <c r="B20" s="7" t="s">
        <v>24</v>
      </c>
      <c r="C20" s="8" t="s">
        <v>145</v>
      </c>
      <c r="D20" s="9">
        <v>527182722</v>
      </c>
      <c r="E20" s="9">
        <v>735020355</v>
      </c>
      <c r="F20" s="9">
        <v>833944961</v>
      </c>
      <c r="G20" s="9">
        <v>769666966</v>
      </c>
      <c r="H20" s="9">
        <v>754915266</v>
      </c>
      <c r="I20" s="9">
        <v>689033440</v>
      </c>
      <c r="J20" s="9">
        <f>+J19+J12</f>
        <v>760927356</v>
      </c>
    </row>
    <row r="21" spans="1:10" ht="15" customHeight="1" x14ac:dyDescent="0.15">
      <c r="A21" s="4" t="s">
        <v>23</v>
      </c>
      <c r="B21" s="4" t="s">
        <v>24</v>
      </c>
      <c r="C21" s="5" t="s">
        <v>147</v>
      </c>
      <c r="D21" s="6">
        <v>5023978</v>
      </c>
      <c r="E21" s="6">
        <v>3897666</v>
      </c>
      <c r="F21" s="6">
        <v>4591928</v>
      </c>
      <c r="G21" s="6">
        <v>4623370</v>
      </c>
      <c r="H21" s="6">
        <v>6091836</v>
      </c>
      <c r="I21" s="6">
        <v>2862375</v>
      </c>
      <c r="J21" s="6">
        <f>+[1]N39a!B33</f>
        <v>2951656</v>
      </c>
    </row>
    <row r="22" spans="1:10" ht="15" customHeight="1" x14ac:dyDescent="0.15">
      <c r="A22" s="4" t="s">
        <v>23</v>
      </c>
      <c r="B22" s="4" t="s">
        <v>24</v>
      </c>
      <c r="C22" s="5" t="s">
        <v>148</v>
      </c>
      <c r="D22" s="11">
        <v>0</v>
      </c>
      <c r="E22" s="6">
        <v>15062352</v>
      </c>
      <c r="F22" s="6">
        <v>15551005</v>
      </c>
      <c r="G22" s="6">
        <v>18975375</v>
      </c>
      <c r="H22" s="6">
        <v>20193805</v>
      </c>
      <c r="I22" s="6">
        <v>26136055</v>
      </c>
      <c r="J22" s="6">
        <f>+[1]N39a!B34</f>
        <v>25265481</v>
      </c>
    </row>
    <row r="23" spans="1:10" ht="15" customHeight="1" x14ac:dyDescent="0.15">
      <c r="A23" s="4" t="s">
        <v>23</v>
      </c>
      <c r="B23" s="4" t="s">
        <v>24</v>
      </c>
      <c r="C23" s="5" t="s">
        <v>138</v>
      </c>
      <c r="D23" s="6">
        <v>197223572</v>
      </c>
      <c r="E23" s="6">
        <v>173682211</v>
      </c>
      <c r="F23" s="6">
        <v>221125188</v>
      </c>
      <c r="G23" s="6">
        <v>273847563</v>
      </c>
      <c r="H23" s="6">
        <v>240755443</v>
      </c>
      <c r="I23" s="6">
        <v>235161788</v>
      </c>
      <c r="J23" s="6">
        <f>+[1]N39a!B35</f>
        <v>260995415</v>
      </c>
    </row>
    <row r="24" spans="1:10" ht="15" customHeight="1" x14ac:dyDescent="0.15">
      <c r="A24" s="4" t="s">
        <v>23</v>
      </c>
      <c r="B24" s="4" t="s">
        <v>24</v>
      </c>
      <c r="C24" s="5" t="s">
        <v>149</v>
      </c>
      <c r="D24" s="6">
        <v>48777936</v>
      </c>
      <c r="E24" s="6">
        <v>4022826</v>
      </c>
      <c r="F24" s="6">
        <v>5955028</v>
      </c>
      <c r="G24" s="6">
        <v>3699670</v>
      </c>
      <c r="H24" s="6">
        <v>4763516</v>
      </c>
      <c r="I24" s="6">
        <v>1751406</v>
      </c>
      <c r="J24" s="6">
        <f>+[1]N39a!B36</f>
        <v>1889518</v>
      </c>
    </row>
    <row r="25" spans="1:10" ht="15" customHeight="1" x14ac:dyDescent="0.15">
      <c r="A25" s="4" t="s">
        <v>23</v>
      </c>
      <c r="B25" s="4" t="s">
        <v>24</v>
      </c>
      <c r="C25" s="5" t="s">
        <v>150</v>
      </c>
      <c r="D25" s="6">
        <v>887729</v>
      </c>
      <c r="E25" s="6">
        <v>8113385</v>
      </c>
      <c r="F25" s="6">
        <v>6335895</v>
      </c>
      <c r="G25" s="6">
        <v>6053400</v>
      </c>
      <c r="H25" s="6">
        <v>4443980</v>
      </c>
      <c r="I25" s="6">
        <v>7287396</v>
      </c>
      <c r="J25" s="6">
        <f>+[1]N39a!B37</f>
        <v>3030855</v>
      </c>
    </row>
    <row r="26" spans="1:10" ht="15" customHeight="1" x14ac:dyDescent="0.15">
      <c r="A26" s="4" t="s">
        <v>23</v>
      </c>
      <c r="B26" s="4" t="s">
        <v>24</v>
      </c>
      <c r="C26" s="5" t="s">
        <v>151</v>
      </c>
      <c r="D26" s="6">
        <v>2486484</v>
      </c>
      <c r="E26" s="6">
        <v>560869</v>
      </c>
      <c r="F26" s="11">
        <v>0</v>
      </c>
      <c r="G26" s="6">
        <v>698175</v>
      </c>
      <c r="H26" s="11">
        <v>0</v>
      </c>
      <c r="I26" s="6">
        <v>240631</v>
      </c>
      <c r="J26" s="6">
        <f>+[1]N39a!B38</f>
        <v>0</v>
      </c>
    </row>
    <row r="27" spans="1:10" ht="15" customHeight="1" x14ac:dyDescent="0.15">
      <c r="A27" s="4" t="s">
        <v>23</v>
      </c>
      <c r="B27" s="4" t="s">
        <v>24</v>
      </c>
      <c r="C27" s="5" t="s">
        <v>152</v>
      </c>
      <c r="D27" s="6">
        <v>12788467</v>
      </c>
      <c r="E27" s="6">
        <v>13183990</v>
      </c>
      <c r="F27" s="6">
        <v>21430624</v>
      </c>
      <c r="G27" s="6">
        <v>20956560</v>
      </c>
      <c r="H27" s="6">
        <v>16499394</v>
      </c>
      <c r="I27" s="6">
        <v>12610875</v>
      </c>
      <c r="J27" s="6">
        <f>+[1]N39a!B39</f>
        <v>13412589</v>
      </c>
    </row>
    <row r="28" spans="1:10" ht="15" customHeight="1" x14ac:dyDescent="0.15">
      <c r="A28" s="7" t="s">
        <v>23</v>
      </c>
      <c r="B28" s="7" t="s">
        <v>24</v>
      </c>
      <c r="C28" s="8" t="s">
        <v>155</v>
      </c>
      <c r="D28" s="9">
        <v>267188166</v>
      </c>
      <c r="E28" s="9">
        <v>218523299</v>
      </c>
      <c r="F28" s="9">
        <v>274989668</v>
      </c>
      <c r="G28" s="9">
        <v>328854113</v>
      </c>
      <c r="H28" s="9">
        <v>292747974</v>
      </c>
      <c r="I28" s="9">
        <v>286050526</v>
      </c>
      <c r="J28" s="9">
        <f>+SUM(J21:J27)</f>
        <v>307545514</v>
      </c>
    </row>
    <row r="29" spans="1:10" ht="15" customHeight="1" x14ac:dyDescent="0.15">
      <c r="A29" s="4" t="s">
        <v>23</v>
      </c>
      <c r="B29" s="4" t="s">
        <v>24</v>
      </c>
      <c r="C29" s="5" t="s">
        <v>147</v>
      </c>
      <c r="D29" s="6">
        <v>3100651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f>+[1]N39a!B33</f>
        <v>2951656</v>
      </c>
    </row>
    <row r="30" spans="1:10" ht="15" customHeight="1" x14ac:dyDescent="0.15">
      <c r="A30" s="4" t="s">
        <v>23</v>
      </c>
      <c r="B30" s="4" t="s">
        <v>24</v>
      </c>
      <c r="C30" s="5" t="s">
        <v>148</v>
      </c>
      <c r="D30" s="11">
        <v>0</v>
      </c>
      <c r="E30" s="6">
        <v>177275455</v>
      </c>
      <c r="F30" s="6">
        <v>165710311</v>
      </c>
      <c r="G30" s="6">
        <v>160586045</v>
      </c>
      <c r="H30" s="6">
        <v>168596094</v>
      </c>
      <c r="I30" s="6">
        <v>203779208</v>
      </c>
      <c r="J30" s="6">
        <f>+[1]N39a!B34</f>
        <v>25265481</v>
      </c>
    </row>
    <row r="31" spans="1:10" ht="15" customHeight="1" x14ac:dyDescent="0.15">
      <c r="A31" s="4"/>
      <c r="B31" s="4"/>
      <c r="C31" s="5" t="s">
        <v>138</v>
      </c>
      <c r="D31" s="11"/>
      <c r="E31" s="6"/>
      <c r="F31" s="6"/>
      <c r="G31" s="6"/>
      <c r="H31" s="6"/>
      <c r="I31" s="6"/>
      <c r="J31" s="6">
        <f>+[1]N39a!B35</f>
        <v>260995415</v>
      </c>
    </row>
    <row r="32" spans="1:10" ht="15" customHeight="1" x14ac:dyDescent="0.15">
      <c r="A32" s="4" t="s">
        <v>23</v>
      </c>
      <c r="B32" s="4" t="s">
        <v>24</v>
      </c>
      <c r="C32" s="5" t="s">
        <v>149</v>
      </c>
      <c r="D32" s="11">
        <v>0</v>
      </c>
      <c r="E32" s="6">
        <v>83879043</v>
      </c>
      <c r="F32" s="6">
        <v>82759630</v>
      </c>
      <c r="G32" s="6">
        <v>84493510</v>
      </c>
      <c r="H32" s="6">
        <v>66126667</v>
      </c>
      <c r="I32" s="6">
        <v>21144976</v>
      </c>
      <c r="J32" s="6">
        <f>+[1]N39a!B36</f>
        <v>1889518</v>
      </c>
    </row>
    <row r="33" spans="1:10" ht="15" customHeight="1" x14ac:dyDescent="0.15">
      <c r="A33" s="4" t="s">
        <v>23</v>
      </c>
      <c r="B33" s="4" t="s">
        <v>24</v>
      </c>
      <c r="C33" s="5" t="s">
        <v>150</v>
      </c>
      <c r="D33" s="11">
        <v>0</v>
      </c>
      <c r="E33" s="6">
        <v>9847367</v>
      </c>
      <c r="F33" s="6">
        <v>10320169</v>
      </c>
      <c r="G33" s="6">
        <v>11568666</v>
      </c>
      <c r="H33" s="6">
        <v>13550326</v>
      </c>
      <c r="I33" s="6">
        <v>14871476</v>
      </c>
      <c r="J33" s="6">
        <f>+[1]N39a!$B$37</f>
        <v>3030855</v>
      </c>
    </row>
    <row r="34" spans="1:10" ht="15" customHeight="1" x14ac:dyDescent="0.15">
      <c r="A34" s="4" t="s">
        <v>23</v>
      </c>
      <c r="B34" s="4" t="s">
        <v>24</v>
      </c>
      <c r="C34" s="5" t="s">
        <v>158</v>
      </c>
      <c r="D34" s="6">
        <v>361654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f>+[1]N39a!$B$38</f>
        <v>0</v>
      </c>
    </row>
    <row r="35" spans="1:10" ht="15" customHeight="1" x14ac:dyDescent="0.15">
      <c r="A35" s="4" t="s">
        <v>23</v>
      </c>
      <c r="B35" s="4" t="s">
        <v>24</v>
      </c>
      <c r="C35" s="5" t="s">
        <v>152</v>
      </c>
      <c r="D35" s="6">
        <v>13704992</v>
      </c>
      <c r="E35" s="6">
        <v>6324858</v>
      </c>
      <c r="F35" s="6">
        <v>6488233</v>
      </c>
      <c r="G35" s="6">
        <v>7209646</v>
      </c>
      <c r="H35" s="6">
        <v>7420232</v>
      </c>
      <c r="I35" s="6">
        <v>7253446</v>
      </c>
      <c r="J35" s="6">
        <f>+[1]N39a!$B$39</f>
        <v>13412589</v>
      </c>
    </row>
    <row r="36" spans="1:10" ht="15" customHeight="1" x14ac:dyDescent="0.15">
      <c r="A36" s="7" t="s">
        <v>23</v>
      </c>
      <c r="B36" s="7" t="s">
        <v>24</v>
      </c>
      <c r="C36" s="8" t="s">
        <v>159</v>
      </c>
      <c r="D36" s="9">
        <v>17167297</v>
      </c>
      <c r="E36" s="9">
        <v>277326723</v>
      </c>
      <c r="F36" s="9">
        <v>265278343</v>
      </c>
      <c r="G36" s="9">
        <v>263857867</v>
      </c>
      <c r="H36" s="9">
        <v>255693319</v>
      </c>
      <c r="I36" s="9">
        <v>247049106</v>
      </c>
      <c r="J36" s="9">
        <f>+SUM(J29:J35)</f>
        <v>307545514</v>
      </c>
    </row>
    <row r="37" spans="1:10" ht="15" customHeight="1" x14ac:dyDescent="0.15">
      <c r="A37" s="4" t="s">
        <v>23</v>
      </c>
      <c r="B37" s="4" t="s">
        <v>24</v>
      </c>
      <c r="C37" s="5" t="s">
        <v>160</v>
      </c>
      <c r="D37" s="6">
        <v>242827259</v>
      </c>
      <c r="E37" s="6">
        <v>239170333</v>
      </c>
      <c r="F37" s="6">
        <v>293676950</v>
      </c>
      <c r="G37" s="6">
        <v>176954986</v>
      </c>
      <c r="H37" s="6">
        <v>206473973</v>
      </c>
      <c r="I37" s="6">
        <v>155933808</v>
      </c>
      <c r="J37" s="6">
        <f>+[1]N39a!$B$56</f>
        <v>221263720</v>
      </c>
    </row>
    <row r="38" spans="1:10" ht="15" customHeight="1" x14ac:dyDescent="0.15">
      <c r="A38" s="7" t="s">
        <v>23</v>
      </c>
      <c r="B38" s="7" t="s">
        <v>24</v>
      </c>
      <c r="C38" s="8" t="s">
        <v>161</v>
      </c>
      <c r="D38" s="9">
        <v>527182722</v>
      </c>
      <c r="E38" s="9">
        <v>735020355</v>
      </c>
      <c r="F38" s="9">
        <v>833944961</v>
      </c>
      <c r="G38" s="9">
        <v>769666966</v>
      </c>
      <c r="H38" s="9">
        <v>754915266</v>
      </c>
      <c r="I38" s="9">
        <v>689033440</v>
      </c>
      <c r="J38" s="9">
        <f>+[1]N39a!$B$59</f>
        <v>760927356</v>
      </c>
    </row>
    <row r="39" spans="1:10" ht="15" customHeight="1" x14ac:dyDescent="0.15">
      <c r="A39" s="4"/>
      <c r="B39" s="4"/>
      <c r="C39" s="5"/>
      <c r="D39" s="12" t="s">
        <v>54</v>
      </c>
      <c r="E39" s="12"/>
      <c r="F39" s="12"/>
      <c r="G39" s="12"/>
      <c r="H39" s="12"/>
      <c r="I39" s="12"/>
      <c r="J39" s="12"/>
    </row>
    <row r="40" spans="1:10" ht="15" customHeight="1" x14ac:dyDescent="0.15">
      <c r="A40" s="7"/>
      <c r="B40" s="7"/>
      <c r="C40" s="8" t="s">
        <v>274</v>
      </c>
      <c r="D40" s="16" t="s">
        <v>54</v>
      </c>
      <c r="E40" s="16"/>
      <c r="F40" s="16"/>
      <c r="G40" s="16"/>
      <c r="H40" s="16"/>
      <c r="I40" s="16"/>
      <c r="J40" s="16"/>
    </row>
    <row r="41" spans="1:10" ht="15" customHeight="1" x14ac:dyDescent="0.15">
      <c r="A41" s="4" t="s">
        <v>23</v>
      </c>
      <c r="B41" s="4" t="s">
        <v>24</v>
      </c>
      <c r="C41" s="5" t="s">
        <v>127</v>
      </c>
      <c r="D41" s="6">
        <v>99143857</v>
      </c>
      <c r="E41" s="6">
        <v>139182792</v>
      </c>
      <c r="F41" s="6">
        <v>382034213</v>
      </c>
      <c r="G41" s="6">
        <v>210966746</v>
      </c>
      <c r="H41" s="6">
        <v>159114013</v>
      </c>
      <c r="I41" s="6">
        <v>178688833</v>
      </c>
      <c r="J41" s="6">
        <f>+[1]N39a!D9</f>
        <v>68981906</v>
      </c>
    </row>
    <row r="42" spans="1:10" ht="15" customHeight="1" x14ac:dyDescent="0.15">
      <c r="A42" s="4" t="s">
        <v>23</v>
      </c>
      <c r="B42" s="4" t="s">
        <v>24</v>
      </c>
      <c r="C42" s="5" t="s">
        <v>128</v>
      </c>
      <c r="D42" s="6">
        <v>2529157</v>
      </c>
      <c r="E42" s="6">
        <v>2487750</v>
      </c>
      <c r="F42" s="6">
        <v>2630767</v>
      </c>
      <c r="G42" s="6">
        <v>2355906</v>
      </c>
      <c r="H42" s="6">
        <v>4388483</v>
      </c>
      <c r="I42" s="6">
        <v>2846152</v>
      </c>
      <c r="J42" s="6">
        <f>+[1]N39a!D10</f>
        <v>5662846</v>
      </c>
    </row>
    <row r="43" spans="1:10" ht="15" customHeight="1" x14ac:dyDescent="0.15">
      <c r="A43" s="4" t="s">
        <v>23</v>
      </c>
      <c r="B43" s="4" t="s">
        <v>24</v>
      </c>
      <c r="C43" s="5" t="s">
        <v>129</v>
      </c>
      <c r="D43" s="6">
        <v>496686291</v>
      </c>
      <c r="E43" s="6">
        <v>505671934</v>
      </c>
      <c r="F43" s="6">
        <v>384939811</v>
      </c>
      <c r="G43" s="6">
        <v>461008861</v>
      </c>
      <c r="H43" s="6">
        <v>537664277</v>
      </c>
      <c r="I43" s="6">
        <v>527562058</v>
      </c>
      <c r="J43" s="6">
        <f>+[1]N39a!D11</f>
        <v>565711172</v>
      </c>
    </row>
    <row r="44" spans="1:10" ht="15" customHeight="1" x14ac:dyDescent="0.15">
      <c r="A44" s="4" t="s">
        <v>23</v>
      </c>
      <c r="B44" s="4" t="s">
        <v>24</v>
      </c>
      <c r="C44" s="5" t="s">
        <v>130</v>
      </c>
      <c r="D44" s="6">
        <v>447442</v>
      </c>
      <c r="E44" s="6">
        <v>752</v>
      </c>
      <c r="F44" s="11">
        <v>0</v>
      </c>
      <c r="G44" s="6">
        <v>327353</v>
      </c>
      <c r="H44" s="6">
        <v>77740</v>
      </c>
      <c r="I44" s="6">
        <v>5604352</v>
      </c>
      <c r="J44" s="6">
        <f>+[1]N39a!D12</f>
        <v>239078</v>
      </c>
    </row>
    <row r="45" spans="1:10" ht="15" customHeight="1" x14ac:dyDescent="0.15">
      <c r="A45" s="4" t="s">
        <v>23</v>
      </c>
      <c r="B45" s="4" t="s">
        <v>24</v>
      </c>
      <c r="C45" s="5" t="s">
        <v>132</v>
      </c>
      <c r="D45" s="6">
        <v>4690369</v>
      </c>
      <c r="E45" s="6">
        <v>21814982</v>
      </c>
      <c r="F45" s="6">
        <v>6690469</v>
      </c>
      <c r="G45" s="6">
        <v>7611896</v>
      </c>
      <c r="H45" s="6">
        <v>19230367</v>
      </c>
      <c r="I45" s="6">
        <v>14869686</v>
      </c>
      <c r="J45" s="6">
        <f>+[1]N39a!$D$14</f>
        <v>5227487</v>
      </c>
    </row>
    <row r="46" spans="1:10" ht="15" customHeight="1" x14ac:dyDescent="0.15">
      <c r="A46" s="7" t="s">
        <v>23</v>
      </c>
      <c r="B46" s="7" t="s">
        <v>24</v>
      </c>
      <c r="C46" s="8" t="s">
        <v>135</v>
      </c>
      <c r="D46" s="9">
        <v>603497116</v>
      </c>
      <c r="E46" s="9">
        <v>669158210</v>
      </c>
      <c r="F46" s="9">
        <v>776295260</v>
      </c>
      <c r="G46" s="9">
        <v>682270762</v>
      </c>
      <c r="H46" s="9">
        <v>720474880</v>
      </c>
      <c r="I46" s="9">
        <v>729571081</v>
      </c>
      <c r="J46" s="9">
        <f>+SUM(J41:J45)</f>
        <v>645822489</v>
      </c>
    </row>
    <row r="47" spans="1:10" ht="15" customHeight="1" x14ac:dyDescent="0.15">
      <c r="A47" s="4" t="s">
        <v>23</v>
      </c>
      <c r="B47" s="4" t="s">
        <v>24</v>
      </c>
      <c r="C47" s="5" t="s">
        <v>137</v>
      </c>
      <c r="D47" s="6">
        <v>32346700</v>
      </c>
      <c r="E47" s="6">
        <v>76135479</v>
      </c>
      <c r="F47" s="6">
        <v>44372469</v>
      </c>
      <c r="G47" s="6">
        <v>61944286</v>
      </c>
      <c r="H47" s="6">
        <v>124437402</v>
      </c>
      <c r="I47" s="6">
        <v>116864725</v>
      </c>
      <c r="J47" s="6">
        <f>+[1]N39a!D19</f>
        <v>186969565</v>
      </c>
    </row>
    <row r="48" spans="1:10" ht="15" customHeight="1" x14ac:dyDescent="0.15">
      <c r="A48" s="4" t="s">
        <v>23</v>
      </c>
      <c r="B48" s="4" t="s">
        <v>24</v>
      </c>
      <c r="C48" s="5" t="s">
        <v>128</v>
      </c>
      <c r="D48" s="6">
        <v>639499</v>
      </c>
      <c r="E48" s="6">
        <v>23737</v>
      </c>
      <c r="F48" s="6">
        <v>1429501</v>
      </c>
      <c r="G48" s="6">
        <v>387388</v>
      </c>
      <c r="H48" s="6">
        <v>305869</v>
      </c>
      <c r="I48" s="6">
        <v>922901</v>
      </c>
      <c r="J48" s="6">
        <f>+[1]N39a!D20</f>
        <v>775604</v>
      </c>
    </row>
    <row r="49" spans="1:10" ht="15" customHeight="1" x14ac:dyDescent="0.15">
      <c r="A49" s="4" t="s">
        <v>23</v>
      </c>
      <c r="B49" s="4" t="s">
        <v>24</v>
      </c>
      <c r="C49" s="5" t="s">
        <v>138</v>
      </c>
      <c r="D49" s="6">
        <v>324355081</v>
      </c>
      <c r="E49" s="6">
        <v>319653992</v>
      </c>
      <c r="F49" s="6">
        <v>255039501</v>
      </c>
      <c r="G49" s="6">
        <v>293711824</v>
      </c>
      <c r="H49" s="6">
        <v>358321728</v>
      </c>
      <c r="I49" s="6">
        <v>307854753</v>
      </c>
      <c r="J49" s="6">
        <f>+[1]N39a!D21</f>
        <v>352182744</v>
      </c>
    </row>
    <row r="50" spans="1:10" ht="15" customHeight="1" x14ac:dyDescent="0.15">
      <c r="A50" s="4" t="s">
        <v>23</v>
      </c>
      <c r="B50" s="4" t="s">
        <v>24</v>
      </c>
      <c r="C50" s="5" t="s">
        <v>140</v>
      </c>
      <c r="D50" s="6">
        <v>24347880</v>
      </c>
      <c r="E50" s="6">
        <v>22608656</v>
      </c>
      <c r="F50" s="6">
        <v>22957126</v>
      </c>
      <c r="G50" s="6">
        <v>27342411</v>
      </c>
      <c r="H50" s="6">
        <v>36432024</v>
      </c>
      <c r="I50" s="6">
        <v>49125699</v>
      </c>
      <c r="J50" s="6">
        <f>+[1]N39a!D24</f>
        <v>52235579</v>
      </c>
    </row>
    <row r="51" spans="1:10" ht="15" customHeight="1" x14ac:dyDescent="0.15">
      <c r="A51" s="4" t="s">
        <v>23</v>
      </c>
      <c r="B51" s="4" t="s">
        <v>24</v>
      </c>
      <c r="C51" s="5" t="s">
        <v>141</v>
      </c>
      <c r="D51" s="6">
        <v>8499193</v>
      </c>
      <c r="E51" s="6">
        <v>8078494</v>
      </c>
      <c r="F51" s="6">
        <v>6935960</v>
      </c>
      <c r="G51" s="6">
        <v>6213786</v>
      </c>
      <c r="H51" s="6">
        <v>5303485</v>
      </c>
      <c r="I51" s="6">
        <v>4413658</v>
      </c>
      <c r="J51" s="6">
        <f>+[1]N39a!D25</f>
        <v>3787851</v>
      </c>
    </row>
    <row r="52" spans="1:10" ht="15" customHeight="1" x14ac:dyDescent="0.15">
      <c r="A52" s="4" t="s">
        <v>23</v>
      </c>
      <c r="B52" s="4" t="s">
        <v>24</v>
      </c>
      <c r="C52" s="5" t="s">
        <v>142</v>
      </c>
      <c r="D52" s="11">
        <v>0</v>
      </c>
      <c r="E52" s="6">
        <v>14504775</v>
      </c>
      <c r="F52" s="6">
        <v>12972285</v>
      </c>
      <c r="G52" s="6">
        <v>9669488</v>
      </c>
      <c r="H52" s="6">
        <v>6196362</v>
      </c>
      <c r="I52" s="6">
        <v>4189914</v>
      </c>
      <c r="J52" s="6">
        <f>+[1]N39a!D26</f>
        <v>2267856</v>
      </c>
    </row>
    <row r="53" spans="1:10" ht="15" customHeight="1" x14ac:dyDescent="0.15">
      <c r="A53" s="4" t="s">
        <v>23</v>
      </c>
      <c r="B53" s="4" t="s">
        <v>24</v>
      </c>
      <c r="C53" s="5" t="s">
        <v>143</v>
      </c>
      <c r="D53" s="6">
        <v>31754130</v>
      </c>
      <c r="E53" s="6">
        <v>26656926</v>
      </c>
      <c r="F53" s="6">
        <v>31425789</v>
      </c>
      <c r="G53" s="6">
        <v>24795123</v>
      </c>
      <c r="H53" s="6">
        <v>34880902</v>
      </c>
      <c r="I53" s="6">
        <v>44495001</v>
      </c>
      <c r="J53" s="6">
        <f>+[1]N39a!D27</f>
        <v>37788116</v>
      </c>
    </row>
    <row r="54" spans="1:10" ht="15" customHeight="1" x14ac:dyDescent="0.15">
      <c r="A54" s="7" t="s">
        <v>23</v>
      </c>
      <c r="B54" s="7" t="s">
        <v>24</v>
      </c>
      <c r="C54" s="8" t="s">
        <v>144</v>
      </c>
      <c r="D54" s="9">
        <v>421942483</v>
      </c>
      <c r="E54" s="9">
        <v>467662059</v>
      </c>
      <c r="F54" s="9">
        <v>375132631</v>
      </c>
      <c r="G54" s="9">
        <v>424064306</v>
      </c>
      <c r="H54" s="9">
        <v>565877772</v>
      </c>
      <c r="I54" s="9">
        <v>527866651</v>
      </c>
      <c r="J54" s="9">
        <f>+SUM(J47:J53)</f>
        <v>636007315</v>
      </c>
    </row>
    <row r="55" spans="1:10" ht="15" customHeight="1" x14ac:dyDescent="0.15">
      <c r="A55" s="7" t="s">
        <v>23</v>
      </c>
      <c r="B55" s="7" t="s">
        <v>24</v>
      </c>
      <c r="C55" s="8" t="s">
        <v>281</v>
      </c>
      <c r="D55" s="9">
        <v>1025439599</v>
      </c>
      <c r="E55" s="9">
        <v>1136820269</v>
      </c>
      <c r="F55" s="9">
        <v>1151427891</v>
      </c>
      <c r="G55" s="9">
        <v>1106335068</v>
      </c>
      <c r="H55" s="9">
        <v>1286352652</v>
      </c>
      <c r="I55" s="9">
        <v>1257437732</v>
      </c>
      <c r="J55" s="9">
        <f>+J54+J46</f>
        <v>1281829804</v>
      </c>
    </row>
    <row r="56" spans="1:10" ht="15" customHeight="1" x14ac:dyDescent="0.15">
      <c r="A56" s="4" t="s">
        <v>23</v>
      </c>
      <c r="B56" s="4" t="s">
        <v>24</v>
      </c>
      <c r="C56" s="5" t="s">
        <v>147</v>
      </c>
      <c r="D56" s="6">
        <v>478558120</v>
      </c>
      <c r="E56" s="6">
        <v>637277039</v>
      </c>
      <c r="F56" s="6">
        <v>633071242</v>
      </c>
      <c r="G56" s="6">
        <v>594987042</v>
      </c>
      <c r="H56" s="6">
        <v>701447937</v>
      </c>
      <c r="I56" s="6">
        <v>829457960</v>
      </c>
      <c r="J56" s="6">
        <f>+[1]N39a!D33</f>
        <v>805437875</v>
      </c>
    </row>
    <row r="57" spans="1:10" ht="15" customHeight="1" x14ac:dyDescent="0.15">
      <c r="A57" s="4" t="s">
        <v>23</v>
      </c>
      <c r="B57" s="4" t="s">
        <v>24</v>
      </c>
      <c r="C57" s="5" t="s">
        <v>148</v>
      </c>
      <c r="D57" s="11">
        <v>0</v>
      </c>
      <c r="E57" s="6">
        <v>2158330</v>
      </c>
      <c r="F57" s="6">
        <v>2229333</v>
      </c>
      <c r="G57" s="6">
        <v>2131029</v>
      </c>
      <c r="H57" s="6">
        <v>1736149</v>
      </c>
      <c r="I57" s="6">
        <v>2005770</v>
      </c>
      <c r="J57" s="6">
        <f>+[1]N39a!D34</f>
        <v>1499507</v>
      </c>
    </row>
    <row r="58" spans="1:10" ht="15" customHeight="1" x14ac:dyDescent="0.15">
      <c r="A58" s="4" t="s">
        <v>23</v>
      </c>
      <c r="B58" s="4" t="s">
        <v>24</v>
      </c>
      <c r="C58" s="5" t="s">
        <v>138</v>
      </c>
      <c r="D58" s="6">
        <v>36832846</v>
      </c>
      <c r="E58" s="6">
        <v>51081254</v>
      </c>
      <c r="F58" s="6">
        <v>62451200</v>
      </c>
      <c r="G58" s="6">
        <v>93635915</v>
      </c>
      <c r="H58" s="6">
        <v>101678575</v>
      </c>
      <c r="I58" s="6">
        <v>85017768</v>
      </c>
      <c r="J58" s="6">
        <f>+[1]N39a!D35</f>
        <v>79049156</v>
      </c>
    </row>
    <row r="59" spans="1:10" ht="15" customHeight="1" x14ac:dyDescent="0.15">
      <c r="A59" s="4" t="s">
        <v>23</v>
      </c>
      <c r="B59" s="4" t="s">
        <v>24</v>
      </c>
      <c r="C59" s="5" t="s">
        <v>149</v>
      </c>
      <c r="D59" s="6">
        <v>16230251</v>
      </c>
      <c r="E59" s="6">
        <v>10563305</v>
      </c>
      <c r="F59" s="6">
        <v>19329132</v>
      </c>
      <c r="G59" s="6">
        <v>26511383</v>
      </c>
      <c r="H59" s="6">
        <v>17679117</v>
      </c>
      <c r="I59" s="6">
        <v>14265059</v>
      </c>
      <c r="J59" s="6">
        <f>+[1]N39a!D36</f>
        <v>27454486</v>
      </c>
    </row>
    <row r="60" spans="1:10" ht="15" customHeight="1" x14ac:dyDescent="0.15">
      <c r="A60" s="4" t="s">
        <v>23</v>
      </c>
      <c r="B60" s="4" t="s">
        <v>24</v>
      </c>
      <c r="C60" s="5" t="s">
        <v>150</v>
      </c>
      <c r="D60" s="6">
        <v>10144422</v>
      </c>
      <c r="E60" s="6">
        <v>10882548</v>
      </c>
      <c r="F60" s="6">
        <v>19387593</v>
      </c>
      <c r="G60" s="6">
        <v>24648695</v>
      </c>
      <c r="H60" s="6">
        <v>24321045</v>
      </c>
      <c r="I60" s="6">
        <v>24761032</v>
      </c>
      <c r="J60" s="6">
        <f>+[1]N39a!D37</f>
        <v>19426354</v>
      </c>
    </row>
    <row r="61" spans="1:10" ht="15" customHeight="1" x14ac:dyDescent="0.15">
      <c r="A61" s="4" t="s">
        <v>23</v>
      </c>
      <c r="B61" s="4" t="s">
        <v>24</v>
      </c>
      <c r="C61" s="5" t="s">
        <v>151</v>
      </c>
      <c r="D61" s="6">
        <v>5074723</v>
      </c>
      <c r="E61" s="11">
        <v>0</v>
      </c>
      <c r="F61" s="6">
        <v>3579423</v>
      </c>
      <c r="G61" s="6">
        <v>5313075</v>
      </c>
      <c r="H61" s="11">
        <v>0</v>
      </c>
      <c r="I61" s="6">
        <v>127846</v>
      </c>
      <c r="J61" s="6">
        <f>+[1]N39a!D38</f>
        <v>3472583</v>
      </c>
    </row>
    <row r="62" spans="1:10" ht="15" customHeight="1" x14ac:dyDescent="0.15">
      <c r="A62" s="4" t="s">
        <v>23</v>
      </c>
      <c r="B62" s="4" t="s">
        <v>24</v>
      </c>
      <c r="C62" s="5" t="s">
        <v>152</v>
      </c>
      <c r="D62" s="6">
        <v>7000692</v>
      </c>
      <c r="E62" s="6">
        <v>5345376</v>
      </c>
      <c r="F62" s="6">
        <v>5664793</v>
      </c>
      <c r="G62" s="6">
        <v>6525990</v>
      </c>
      <c r="H62" s="6">
        <v>6417529</v>
      </c>
      <c r="I62" s="6">
        <v>8101817</v>
      </c>
      <c r="J62" s="6">
        <f>+[1]N39a!D39</f>
        <v>7490179</v>
      </c>
    </row>
    <row r="63" spans="1:10" ht="15" customHeight="1" x14ac:dyDescent="0.15">
      <c r="A63" s="7" t="s">
        <v>23</v>
      </c>
      <c r="B63" s="7" t="s">
        <v>24</v>
      </c>
      <c r="C63" s="8" t="s">
        <v>155</v>
      </c>
      <c r="D63" s="9">
        <v>553841054</v>
      </c>
      <c r="E63" s="9">
        <v>717307852</v>
      </c>
      <c r="F63" s="9">
        <v>745712716</v>
      </c>
      <c r="G63" s="9">
        <v>753753129</v>
      </c>
      <c r="H63" s="9">
        <v>853280352</v>
      </c>
      <c r="I63" s="9">
        <v>963737252</v>
      </c>
      <c r="J63" s="9">
        <f>+SUM(J56:J62)</f>
        <v>943830140</v>
      </c>
    </row>
    <row r="64" spans="1:10" ht="15" customHeight="1" x14ac:dyDescent="0.15">
      <c r="A64" s="4" t="s">
        <v>23</v>
      </c>
      <c r="B64" s="4" t="s">
        <v>24</v>
      </c>
      <c r="C64" s="5" t="s">
        <v>147</v>
      </c>
      <c r="D64" s="6">
        <v>263777880</v>
      </c>
      <c r="E64" s="6">
        <v>207332324</v>
      </c>
      <c r="F64" s="6">
        <v>198320648</v>
      </c>
      <c r="G64" s="6">
        <v>129885286</v>
      </c>
      <c r="H64" s="6">
        <v>215890680</v>
      </c>
      <c r="I64" s="6">
        <v>76382196</v>
      </c>
      <c r="J64" s="6">
        <f>+[1]N39a!D44</f>
        <v>103334749</v>
      </c>
    </row>
    <row r="65" spans="1:10" ht="15" customHeight="1" x14ac:dyDescent="0.15">
      <c r="A65" s="4" t="s">
        <v>23</v>
      </c>
      <c r="B65" s="4" t="s">
        <v>24</v>
      </c>
      <c r="C65" s="5" t="s">
        <v>148</v>
      </c>
      <c r="D65" s="11">
        <v>0</v>
      </c>
      <c r="E65" s="6">
        <v>9127770</v>
      </c>
      <c r="F65" s="6">
        <v>8451478</v>
      </c>
      <c r="G65" s="6">
        <v>5840100</v>
      </c>
      <c r="H65" s="6">
        <v>3300499</v>
      </c>
      <c r="I65" s="6">
        <v>2011173</v>
      </c>
      <c r="J65" s="6">
        <f>+[1]N39a!D45</f>
        <v>781845</v>
      </c>
    </row>
    <row r="66" spans="1:10" ht="15" customHeight="1" x14ac:dyDescent="0.15">
      <c r="A66" s="4" t="s">
        <v>23</v>
      </c>
      <c r="B66" s="4" t="s">
        <v>24</v>
      </c>
      <c r="C66" s="5" t="s">
        <v>149</v>
      </c>
      <c r="D66" s="11">
        <v>0</v>
      </c>
      <c r="E66" s="6">
        <v>2816624</v>
      </c>
      <c r="F66" s="6">
        <v>2040836</v>
      </c>
      <c r="G66" s="6">
        <v>1392366</v>
      </c>
      <c r="H66" s="6">
        <v>573944</v>
      </c>
      <c r="I66" s="11">
        <v>0</v>
      </c>
      <c r="J66" s="11">
        <v>0</v>
      </c>
    </row>
    <row r="67" spans="1:10" ht="15" customHeight="1" x14ac:dyDescent="0.15">
      <c r="A67" s="4" t="s">
        <v>23</v>
      </c>
      <c r="B67" s="4" t="s">
        <v>24</v>
      </c>
      <c r="C67" s="5" t="s">
        <v>150</v>
      </c>
      <c r="D67" s="11">
        <v>0</v>
      </c>
      <c r="E67" s="6">
        <v>321116</v>
      </c>
      <c r="F67" s="6">
        <v>326787</v>
      </c>
      <c r="G67" s="6">
        <v>280322</v>
      </c>
      <c r="H67" s="6">
        <v>212430</v>
      </c>
      <c r="I67" s="6">
        <v>224604</v>
      </c>
      <c r="J67" s="6">
        <f>+[1]N39a!D48</f>
        <v>233212</v>
      </c>
    </row>
    <row r="68" spans="1:10" ht="15" customHeight="1" x14ac:dyDescent="0.15">
      <c r="A68" s="4" t="s">
        <v>23</v>
      </c>
      <c r="B68" s="4" t="s">
        <v>24</v>
      </c>
      <c r="C68" s="5" t="s">
        <v>158</v>
      </c>
      <c r="D68" s="11">
        <v>0</v>
      </c>
      <c r="E68" s="11">
        <v>0</v>
      </c>
      <c r="F68" s="6">
        <v>139384</v>
      </c>
      <c r="G68" s="6">
        <v>221597</v>
      </c>
      <c r="H68" s="6">
        <v>2540361</v>
      </c>
      <c r="I68" s="6">
        <v>4243960</v>
      </c>
      <c r="J68" s="6">
        <f>+[1]N39a!D49</f>
        <v>551745</v>
      </c>
    </row>
    <row r="69" spans="1:10" ht="15" customHeight="1" x14ac:dyDescent="0.15">
      <c r="A69" s="4" t="s">
        <v>23</v>
      </c>
      <c r="B69" s="4" t="s">
        <v>24</v>
      </c>
      <c r="C69" s="5" t="s">
        <v>152</v>
      </c>
      <c r="D69" s="6">
        <v>2364482</v>
      </c>
      <c r="E69" s="6">
        <v>2767997</v>
      </c>
      <c r="F69" s="6">
        <v>3398896</v>
      </c>
      <c r="G69" s="6">
        <v>2690802</v>
      </c>
      <c r="H69" s="6">
        <v>2640100</v>
      </c>
      <c r="I69" s="6">
        <v>2571943</v>
      </c>
      <c r="J69" s="6">
        <f>+[1]N39a!D50</f>
        <v>2236884</v>
      </c>
    </row>
    <row r="70" spans="1:10" ht="15" customHeight="1" x14ac:dyDescent="0.15">
      <c r="A70" s="7" t="s">
        <v>23</v>
      </c>
      <c r="B70" s="7" t="s">
        <v>24</v>
      </c>
      <c r="C70" s="8" t="s">
        <v>159</v>
      </c>
      <c r="D70" s="9">
        <v>266142362</v>
      </c>
      <c r="E70" s="9">
        <v>222365831</v>
      </c>
      <c r="F70" s="9">
        <v>212678029</v>
      </c>
      <c r="G70" s="9">
        <v>140310473</v>
      </c>
      <c r="H70" s="9">
        <v>225158014</v>
      </c>
      <c r="I70" s="9">
        <v>85433876</v>
      </c>
      <c r="J70" s="9">
        <f>+SUM(J64:J69)</f>
        <v>107138435</v>
      </c>
    </row>
    <row r="71" spans="1:10" ht="15" customHeight="1" x14ac:dyDescent="0.15">
      <c r="A71" s="4" t="s">
        <v>23</v>
      </c>
      <c r="B71" s="4" t="s">
        <v>24</v>
      </c>
      <c r="C71" s="5" t="s">
        <v>160</v>
      </c>
      <c r="D71" s="6">
        <v>205456183</v>
      </c>
      <c r="E71" s="6">
        <v>197146586</v>
      </c>
      <c r="F71" s="6">
        <v>193037146</v>
      </c>
      <c r="G71" s="6">
        <v>212271466</v>
      </c>
      <c r="H71" s="6">
        <v>207914286</v>
      </c>
      <c r="I71" s="6">
        <v>208266604</v>
      </c>
      <c r="J71" s="6">
        <f>+[1]N39a!D56</f>
        <v>230861229</v>
      </c>
    </row>
    <row r="72" spans="1:10" ht="15" customHeight="1" x14ac:dyDescent="0.15">
      <c r="A72" s="7" t="s">
        <v>23</v>
      </c>
      <c r="B72" s="7" t="s">
        <v>24</v>
      </c>
      <c r="C72" s="8" t="s">
        <v>161</v>
      </c>
      <c r="D72" s="9">
        <v>1025439599</v>
      </c>
      <c r="E72" s="9">
        <v>1136820269</v>
      </c>
      <c r="F72" s="9">
        <v>1151427891</v>
      </c>
      <c r="G72" s="9">
        <v>1106335068</v>
      </c>
      <c r="H72" s="9">
        <v>1286352652</v>
      </c>
      <c r="I72" s="9">
        <v>1257437732</v>
      </c>
      <c r="J72" s="9">
        <f>+[1]N39a!$D$59</f>
        <v>1281829804</v>
      </c>
    </row>
    <row r="73" spans="1:10" ht="15" customHeight="1" x14ac:dyDescent="0.15">
      <c r="A73" s="4"/>
      <c r="B73" s="4"/>
      <c r="C73" s="5"/>
      <c r="D73" s="12" t="s">
        <v>54</v>
      </c>
      <c r="E73" s="12"/>
      <c r="F73" s="12"/>
      <c r="G73" s="12"/>
      <c r="H73" s="12"/>
      <c r="I73" s="12"/>
      <c r="J73" s="12"/>
    </row>
    <row r="74" spans="1:10" ht="15" customHeight="1" x14ac:dyDescent="0.15">
      <c r="A74" s="7"/>
      <c r="B74" s="7"/>
      <c r="C74" s="8" t="s">
        <v>276</v>
      </c>
      <c r="D74" s="16" t="s">
        <v>54</v>
      </c>
      <c r="E74" s="16"/>
      <c r="F74" s="16"/>
      <c r="G74" s="16"/>
      <c r="H74" s="16"/>
      <c r="I74" s="16"/>
      <c r="J74" s="16"/>
    </row>
    <row r="75" spans="1:10" ht="15" customHeight="1" x14ac:dyDescent="0.15">
      <c r="A75" s="4" t="s">
        <v>23</v>
      </c>
      <c r="B75" s="4" t="s">
        <v>24</v>
      </c>
      <c r="C75" s="5" t="s">
        <v>127</v>
      </c>
      <c r="D75" s="6">
        <v>33450</v>
      </c>
      <c r="E75" s="11">
        <v>0</v>
      </c>
      <c r="F75" s="11">
        <v>0</v>
      </c>
      <c r="G75" s="11">
        <v>0</v>
      </c>
      <c r="H75" s="11">
        <v>0</v>
      </c>
      <c r="I75" s="6">
        <v>69</v>
      </c>
      <c r="J75" s="6">
        <f>+[1]N39a!F9</f>
        <v>3</v>
      </c>
    </row>
    <row r="76" spans="1:10" ht="15" customHeight="1" x14ac:dyDescent="0.15">
      <c r="A76" s="4" t="s">
        <v>23</v>
      </c>
      <c r="B76" s="4" t="s">
        <v>24</v>
      </c>
      <c r="C76" s="5" t="s">
        <v>128</v>
      </c>
      <c r="D76" s="6">
        <v>178474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f>+[1]N39a!F10</f>
        <v>0</v>
      </c>
    </row>
    <row r="77" spans="1:10" ht="15" customHeight="1" x14ac:dyDescent="0.15">
      <c r="A77" s="4" t="s">
        <v>23</v>
      </c>
      <c r="B77" s="4" t="s">
        <v>24</v>
      </c>
      <c r="C77" s="5" t="s">
        <v>129</v>
      </c>
      <c r="D77" s="6">
        <v>892860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f>+[1]N39a!F11</f>
        <v>192</v>
      </c>
    </row>
    <row r="78" spans="1:10" ht="15" customHeight="1" x14ac:dyDescent="0.15">
      <c r="A78" s="4" t="s">
        <v>23</v>
      </c>
      <c r="B78" s="4" t="s">
        <v>24</v>
      </c>
      <c r="C78" s="5" t="s">
        <v>130</v>
      </c>
      <c r="D78" s="6">
        <v>5166351</v>
      </c>
      <c r="E78" s="6">
        <v>1366258</v>
      </c>
      <c r="F78" s="11">
        <v>0</v>
      </c>
      <c r="G78" s="6">
        <v>456809</v>
      </c>
      <c r="H78" s="11">
        <v>0</v>
      </c>
      <c r="I78" s="11">
        <v>0</v>
      </c>
      <c r="J78" s="11">
        <f>+[1]N39a!F12</f>
        <v>0</v>
      </c>
    </row>
    <row r="79" spans="1:10" ht="15" customHeight="1" x14ac:dyDescent="0.15">
      <c r="A79" s="4" t="s">
        <v>23</v>
      </c>
      <c r="B79" s="4" t="s">
        <v>24</v>
      </c>
      <c r="C79" s="5" t="s">
        <v>132</v>
      </c>
      <c r="D79" s="6">
        <v>27672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f>+[1]N39a!F13</f>
        <v>0</v>
      </c>
    </row>
    <row r="80" spans="1:10" ht="15" customHeight="1" x14ac:dyDescent="0.15">
      <c r="A80" s="4" t="s">
        <v>23</v>
      </c>
      <c r="B80" s="4" t="s">
        <v>24</v>
      </c>
      <c r="C80" s="5" t="s">
        <v>134</v>
      </c>
      <c r="D80" s="11">
        <v>0</v>
      </c>
      <c r="E80" s="11">
        <v>0</v>
      </c>
      <c r="F80" s="11">
        <v>0</v>
      </c>
      <c r="G80" s="11">
        <v>0</v>
      </c>
      <c r="H80" s="6">
        <v>161724991</v>
      </c>
      <c r="I80" s="11">
        <v>0</v>
      </c>
      <c r="J80" s="11">
        <v>0</v>
      </c>
    </row>
    <row r="81" spans="1:10" ht="15" customHeight="1" x14ac:dyDescent="0.15">
      <c r="A81" s="7" t="s">
        <v>23</v>
      </c>
      <c r="B81" s="7" t="s">
        <v>24</v>
      </c>
      <c r="C81" s="8" t="s">
        <v>135</v>
      </c>
      <c r="D81" s="9">
        <v>6298807</v>
      </c>
      <c r="E81" s="9">
        <v>1366258</v>
      </c>
      <c r="F81" s="29">
        <v>0</v>
      </c>
      <c r="G81" s="9">
        <v>456809</v>
      </c>
      <c r="H81" s="9">
        <v>161724991</v>
      </c>
      <c r="I81" s="9">
        <v>69</v>
      </c>
      <c r="J81" s="9">
        <f>+SUM(J75:J80)</f>
        <v>195</v>
      </c>
    </row>
    <row r="82" spans="1:10" ht="15" customHeight="1" x14ac:dyDescent="0.15">
      <c r="A82" s="4" t="s">
        <v>23</v>
      </c>
      <c r="B82" s="4" t="s">
        <v>24</v>
      </c>
      <c r="C82" s="5" t="s">
        <v>128</v>
      </c>
      <c r="D82" s="6">
        <v>690415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f>+[1]N39a!F19</f>
        <v>0</v>
      </c>
    </row>
    <row r="83" spans="1:10" ht="15" customHeight="1" x14ac:dyDescent="0.15">
      <c r="A83" s="4" t="s">
        <v>23</v>
      </c>
      <c r="B83" s="4" t="s">
        <v>24</v>
      </c>
      <c r="C83" s="5" t="s">
        <v>138</v>
      </c>
      <c r="D83" s="6">
        <v>196210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f>+[1]N39a!F20</f>
        <v>0</v>
      </c>
    </row>
    <row r="84" spans="1:10" ht="15" customHeight="1" x14ac:dyDescent="0.15">
      <c r="A84" s="4" t="s">
        <v>23</v>
      </c>
      <c r="B84" s="4" t="s">
        <v>24</v>
      </c>
      <c r="C84" s="5" t="s">
        <v>139</v>
      </c>
      <c r="D84" s="6">
        <v>248247467</v>
      </c>
      <c r="E84" s="6">
        <v>270691351</v>
      </c>
      <c r="F84" s="6">
        <v>254428936</v>
      </c>
      <c r="G84" s="6">
        <v>259209920</v>
      </c>
      <c r="H84" s="6">
        <v>122742508</v>
      </c>
      <c r="I84" s="6">
        <v>142821150</v>
      </c>
      <c r="J84" s="6">
        <f>+[1]N39a!$F$23</f>
        <v>151185254</v>
      </c>
    </row>
    <row r="85" spans="1:10" ht="15" customHeight="1" x14ac:dyDescent="0.15">
      <c r="A85" s="4" t="s">
        <v>23</v>
      </c>
      <c r="B85" s="4" t="s">
        <v>24</v>
      </c>
      <c r="C85" s="5" t="s">
        <v>140</v>
      </c>
      <c r="D85" s="6">
        <v>1396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f>+[1]N39a!F22</f>
        <v>0</v>
      </c>
    </row>
    <row r="86" spans="1:10" ht="15" customHeight="1" x14ac:dyDescent="0.15">
      <c r="A86" s="4" t="s">
        <v>23</v>
      </c>
      <c r="B86" s="4" t="s">
        <v>24</v>
      </c>
      <c r="C86" s="5" t="s">
        <v>141</v>
      </c>
      <c r="D86" s="6">
        <v>80021429</v>
      </c>
      <c r="E86" s="6">
        <v>6730773</v>
      </c>
      <c r="F86" s="6">
        <v>18304534</v>
      </c>
      <c r="G86" s="6">
        <v>34972301</v>
      </c>
      <c r="H86" s="6">
        <v>34521291</v>
      </c>
      <c r="I86" s="6">
        <v>34666209</v>
      </c>
      <c r="J86" s="6">
        <f>+[1]N39a!$F$25</f>
        <v>35289687</v>
      </c>
    </row>
    <row r="87" spans="1:10" ht="15" customHeight="1" x14ac:dyDescent="0.15">
      <c r="A87" s="4" t="s">
        <v>23</v>
      </c>
      <c r="B87" s="4" t="s">
        <v>24</v>
      </c>
      <c r="C87" s="5" t="s">
        <v>143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6">
        <v>281290</v>
      </c>
      <c r="J87" s="6">
        <f>+[1]N39a!$F$27</f>
        <v>357059</v>
      </c>
    </row>
    <row r="88" spans="1:10" ht="15" customHeight="1" x14ac:dyDescent="0.15">
      <c r="A88" s="7" t="s">
        <v>23</v>
      </c>
      <c r="B88" s="7" t="s">
        <v>24</v>
      </c>
      <c r="C88" s="8" t="s">
        <v>144</v>
      </c>
      <c r="D88" s="9">
        <v>329156917</v>
      </c>
      <c r="E88" s="9">
        <v>277422124</v>
      </c>
      <c r="F88" s="9">
        <v>272733470</v>
      </c>
      <c r="G88" s="9">
        <v>294182221</v>
      </c>
      <c r="H88" s="9">
        <v>157263799</v>
      </c>
      <c r="I88" s="9">
        <v>177768649</v>
      </c>
      <c r="J88" s="9">
        <f>+SUM(J82:J87)</f>
        <v>186832000</v>
      </c>
    </row>
    <row r="89" spans="1:10" ht="15" customHeight="1" x14ac:dyDescent="0.15">
      <c r="A89" s="7" t="s">
        <v>23</v>
      </c>
      <c r="B89" s="7" t="s">
        <v>24</v>
      </c>
      <c r="C89" s="8" t="s">
        <v>145</v>
      </c>
      <c r="D89" s="9">
        <v>335455724</v>
      </c>
      <c r="E89" s="9">
        <v>278788382</v>
      </c>
      <c r="F89" s="9">
        <v>272733470</v>
      </c>
      <c r="G89" s="9">
        <v>294639030</v>
      </c>
      <c r="H89" s="9">
        <v>318988790</v>
      </c>
      <c r="I89" s="9">
        <v>177768718</v>
      </c>
      <c r="J89" s="9">
        <f>+J88+J81</f>
        <v>186832195</v>
      </c>
    </row>
    <row r="90" spans="1:10" ht="15" customHeight="1" x14ac:dyDescent="0.15">
      <c r="A90" s="4" t="s">
        <v>23</v>
      </c>
      <c r="B90" s="4" t="s">
        <v>24</v>
      </c>
      <c r="C90" s="5" t="s">
        <v>138</v>
      </c>
      <c r="D90" s="6">
        <v>803301</v>
      </c>
      <c r="E90" s="11">
        <v>0</v>
      </c>
      <c r="F90" s="11">
        <v>0</v>
      </c>
      <c r="G90" s="11">
        <v>0</v>
      </c>
      <c r="H90" s="11">
        <v>0</v>
      </c>
      <c r="I90" s="6">
        <v>69</v>
      </c>
      <c r="J90" s="6">
        <f>+[1]N39a!$F$35</f>
        <v>261</v>
      </c>
    </row>
    <row r="91" spans="1:10" ht="15" customHeight="1" x14ac:dyDescent="0.15">
      <c r="A91" s="4" t="s">
        <v>23</v>
      </c>
      <c r="B91" s="4" t="s">
        <v>24</v>
      </c>
      <c r="C91" s="5" t="s">
        <v>149</v>
      </c>
      <c r="D91" s="6">
        <v>322792</v>
      </c>
      <c r="E91" s="11">
        <v>0</v>
      </c>
      <c r="F91" s="11">
        <v>0</v>
      </c>
      <c r="G91" s="11">
        <v>0</v>
      </c>
      <c r="H91" s="11">
        <v>0</v>
      </c>
      <c r="I91" s="6">
        <v>183</v>
      </c>
      <c r="J91" s="6">
        <f>+[1]N39a!$F$36</f>
        <v>192</v>
      </c>
    </row>
    <row r="92" spans="1:10" ht="15" customHeight="1" x14ac:dyDescent="0.15">
      <c r="A92" s="4" t="s">
        <v>23</v>
      </c>
      <c r="B92" s="4" t="s">
        <v>24</v>
      </c>
      <c r="C92" s="5" t="s">
        <v>151</v>
      </c>
      <c r="D92" s="6">
        <v>303345</v>
      </c>
      <c r="E92" s="11">
        <v>0</v>
      </c>
      <c r="F92" s="11">
        <v>0</v>
      </c>
      <c r="G92" s="11">
        <v>0</v>
      </c>
      <c r="H92" s="6">
        <v>734640</v>
      </c>
      <c r="I92" s="11">
        <v>0</v>
      </c>
      <c r="J92" s="11">
        <v>0</v>
      </c>
    </row>
    <row r="93" spans="1:10" ht="15" customHeight="1" x14ac:dyDescent="0.15">
      <c r="A93" s="7" t="s">
        <v>23</v>
      </c>
      <c r="B93" s="7" t="s">
        <v>24</v>
      </c>
      <c r="C93" s="8" t="s">
        <v>155</v>
      </c>
      <c r="D93" s="9">
        <v>1429438</v>
      </c>
      <c r="E93" s="29">
        <v>0</v>
      </c>
      <c r="F93" s="29">
        <v>0</v>
      </c>
      <c r="G93" s="29">
        <v>0</v>
      </c>
      <c r="H93" s="9">
        <v>734640</v>
      </c>
      <c r="I93" s="9">
        <v>252</v>
      </c>
      <c r="J93" s="9">
        <f>+SUM(J90:J92)</f>
        <v>453</v>
      </c>
    </row>
    <row r="94" spans="1:10" ht="15" customHeight="1" x14ac:dyDescent="0.15">
      <c r="A94" s="4" t="s">
        <v>23</v>
      </c>
      <c r="B94" s="4" t="s">
        <v>24</v>
      </c>
      <c r="C94" s="5" t="s">
        <v>149</v>
      </c>
      <c r="D94" s="6">
        <v>24994478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</row>
    <row r="95" spans="1:10" ht="15" customHeight="1" x14ac:dyDescent="0.15">
      <c r="A95" s="4" t="s">
        <v>23</v>
      </c>
      <c r="B95" s="4" t="s">
        <v>24</v>
      </c>
      <c r="C95" s="5" t="s">
        <v>158</v>
      </c>
      <c r="D95" s="6">
        <v>3173124</v>
      </c>
      <c r="E95" s="11">
        <v>0</v>
      </c>
      <c r="F95" s="6">
        <v>19230562</v>
      </c>
      <c r="G95" s="6">
        <v>17951554</v>
      </c>
      <c r="H95" s="6">
        <v>15709710</v>
      </c>
      <c r="I95" s="11">
        <v>0</v>
      </c>
      <c r="J95" s="11">
        <v>0</v>
      </c>
    </row>
    <row r="96" spans="1:10" ht="15" customHeight="1" x14ac:dyDescent="0.15">
      <c r="A96" s="7" t="s">
        <v>23</v>
      </c>
      <c r="B96" s="7" t="s">
        <v>24</v>
      </c>
      <c r="C96" s="8" t="s">
        <v>159</v>
      </c>
      <c r="D96" s="9">
        <v>28167602</v>
      </c>
      <c r="E96" s="29">
        <v>0</v>
      </c>
      <c r="F96" s="9">
        <v>19230562</v>
      </c>
      <c r="G96" s="9">
        <v>17951554</v>
      </c>
      <c r="H96" s="9">
        <v>15709710</v>
      </c>
      <c r="I96" s="29">
        <v>0</v>
      </c>
      <c r="J96" s="29">
        <f>+J94+J95</f>
        <v>0</v>
      </c>
    </row>
    <row r="97" spans="1:10" ht="15" customHeight="1" x14ac:dyDescent="0.15">
      <c r="A97" s="4" t="s">
        <v>23</v>
      </c>
      <c r="B97" s="4" t="s">
        <v>24</v>
      </c>
      <c r="C97" s="5" t="s">
        <v>160</v>
      </c>
      <c r="D97" s="6">
        <v>305858684</v>
      </c>
      <c r="E97" s="6">
        <v>278788382</v>
      </c>
      <c r="F97" s="6">
        <v>253502908</v>
      </c>
      <c r="G97" s="6">
        <v>276687476</v>
      </c>
      <c r="H97" s="6">
        <v>302544440</v>
      </c>
      <c r="I97" s="6">
        <v>177768466</v>
      </c>
      <c r="J97" s="6">
        <f>+[1]N39a!$F$56</f>
        <v>186831742</v>
      </c>
    </row>
    <row r="98" spans="1:10" ht="15" customHeight="1" x14ac:dyDescent="0.15">
      <c r="A98" s="7" t="s">
        <v>23</v>
      </c>
      <c r="B98" s="7" t="s">
        <v>24</v>
      </c>
      <c r="C98" s="8" t="s">
        <v>161</v>
      </c>
      <c r="D98" s="9">
        <v>335455724</v>
      </c>
      <c r="E98" s="9">
        <v>278788382</v>
      </c>
      <c r="F98" s="9">
        <v>272733470</v>
      </c>
      <c r="G98" s="9">
        <v>294639030</v>
      </c>
      <c r="H98" s="9">
        <v>318988790</v>
      </c>
      <c r="I98" s="9">
        <v>177768718</v>
      </c>
      <c r="J98" s="9">
        <f>+[1]N39a!$F$59</f>
        <v>186832195</v>
      </c>
    </row>
    <row r="99" spans="1:10" ht="15" customHeight="1" x14ac:dyDescent="0.15">
      <c r="A99" s="4"/>
      <c r="B99" s="4"/>
      <c r="C99" s="5"/>
      <c r="D99" s="12" t="s">
        <v>54</v>
      </c>
      <c r="E99" s="12"/>
      <c r="F99" s="12"/>
      <c r="G99" s="12"/>
      <c r="H99" s="12"/>
      <c r="I99" s="12"/>
      <c r="J99" s="12"/>
    </row>
    <row r="100" spans="1:10" ht="15" customHeight="1" x14ac:dyDescent="0.15">
      <c r="A100" s="7"/>
      <c r="B100" s="7"/>
      <c r="C100" s="8" t="s">
        <v>277</v>
      </c>
      <c r="D100" s="16" t="s">
        <v>54</v>
      </c>
      <c r="E100" s="16"/>
      <c r="F100" s="16"/>
      <c r="G100" s="16"/>
      <c r="H100" s="16"/>
      <c r="I100" s="16"/>
      <c r="J100" s="16"/>
    </row>
    <row r="101" spans="1:10" ht="15" customHeight="1" x14ac:dyDescent="0.15">
      <c r="A101" s="4" t="s">
        <v>23</v>
      </c>
      <c r="B101" s="4" t="s">
        <v>24</v>
      </c>
      <c r="C101" s="5" t="s">
        <v>127</v>
      </c>
      <c r="D101" s="6">
        <v>-94905</v>
      </c>
      <c r="E101" s="6">
        <v>26905352</v>
      </c>
      <c r="F101" s="6">
        <v>1490981</v>
      </c>
      <c r="G101" s="6">
        <v>250448</v>
      </c>
      <c r="H101" s="6">
        <v>770809</v>
      </c>
      <c r="I101" s="6">
        <v>290867</v>
      </c>
      <c r="J101" s="6">
        <f>+[1]N39a!H9</f>
        <v>640673</v>
      </c>
    </row>
    <row r="102" spans="1:10" ht="15" customHeight="1" x14ac:dyDescent="0.15">
      <c r="A102" s="4" t="s">
        <v>23</v>
      </c>
      <c r="B102" s="4" t="s">
        <v>24</v>
      </c>
      <c r="C102" s="5" t="s">
        <v>128</v>
      </c>
      <c r="D102" s="11">
        <v>0</v>
      </c>
      <c r="E102" s="6">
        <v>260307</v>
      </c>
      <c r="F102" s="6">
        <v>37611</v>
      </c>
      <c r="G102" s="6">
        <v>56327</v>
      </c>
      <c r="H102" s="6">
        <v>39608</v>
      </c>
      <c r="I102" s="6">
        <v>38641</v>
      </c>
      <c r="J102" s="6">
        <f>+[1]N39a!H10</f>
        <v>80790</v>
      </c>
    </row>
    <row r="103" spans="1:10" ht="15" customHeight="1" x14ac:dyDescent="0.15">
      <c r="A103" s="4" t="s">
        <v>23</v>
      </c>
      <c r="B103" s="4" t="s">
        <v>24</v>
      </c>
      <c r="C103" s="5" t="s">
        <v>129</v>
      </c>
      <c r="D103" s="11">
        <v>0</v>
      </c>
      <c r="E103" s="6">
        <v>6497707</v>
      </c>
      <c r="F103" s="6">
        <v>364536</v>
      </c>
      <c r="G103" s="6">
        <v>13431</v>
      </c>
      <c r="H103" s="6">
        <v>180693</v>
      </c>
      <c r="I103" s="6">
        <v>245084</v>
      </c>
      <c r="J103" s="6">
        <f>+[1]N39a!H11</f>
        <v>122324</v>
      </c>
    </row>
    <row r="104" spans="1:10" ht="15" customHeight="1" x14ac:dyDescent="0.15">
      <c r="A104" s="4" t="s">
        <v>23</v>
      </c>
      <c r="B104" s="4" t="s">
        <v>24</v>
      </c>
      <c r="C104" s="5" t="s">
        <v>130</v>
      </c>
      <c r="D104" s="6">
        <v>68319456</v>
      </c>
      <c r="E104" s="6">
        <v>84222389</v>
      </c>
      <c r="F104" s="6">
        <v>92271658</v>
      </c>
      <c r="G104" s="6">
        <v>112056952</v>
      </c>
      <c r="H104" s="6">
        <v>118654358</v>
      </c>
      <c r="I104" s="6">
        <v>2601530</v>
      </c>
      <c r="J104" s="6">
        <f>+[1]N39a!H12</f>
        <v>1321650</v>
      </c>
    </row>
    <row r="105" spans="1:10" ht="15" customHeight="1" x14ac:dyDescent="0.15">
      <c r="A105" s="4" t="s">
        <v>23</v>
      </c>
      <c r="B105" s="4" t="s">
        <v>24</v>
      </c>
      <c r="C105" s="5" t="s">
        <v>132</v>
      </c>
      <c r="D105" s="6">
        <v>6321168</v>
      </c>
      <c r="E105" s="6">
        <v>24439412</v>
      </c>
      <c r="F105" s="6">
        <v>11474343</v>
      </c>
      <c r="G105" s="6">
        <v>1156325</v>
      </c>
      <c r="H105" s="6">
        <v>3761717</v>
      </c>
      <c r="I105" s="6">
        <v>6994702</v>
      </c>
      <c r="J105" s="6">
        <f>+[1]N39a!H14</f>
        <v>1137313</v>
      </c>
    </row>
    <row r="106" spans="1:10" ht="15" customHeight="1" x14ac:dyDescent="0.15">
      <c r="A106" s="7" t="s">
        <v>23</v>
      </c>
      <c r="B106" s="7" t="s">
        <v>24</v>
      </c>
      <c r="C106" s="8" t="s">
        <v>133</v>
      </c>
      <c r="D106" s="9">
        <v>74545719</v>
      </c>
      <c r="E106" s="9">
        <v>142325167</v>
      </c>
      <c r="F106" s="9">
        <v>105639129</v>
      </c>
      <c r="G106" s="9">
        <v>113533483</v>
      </c>
      <c r="H106" s="9">
        <v>123407185</v>
      </c>
      <c r="I106" s="9">
        <v>10170824</v>
      </c>
      <c r="J106" s="9">
        <f>+SUM(J101:J105)</f>
        <v>3302750</v>
      </c>
    </row>
    <row r="107" spans="1:10" ht="15" customHeight="1" x14ac:dyDescent="0.15">
      <c r="A107" s="4" t="s">
        <v>23</v>
      </c>
      <c r="B107" s="4" t="s">
        <v>24</v>
      </c>
      <c r="C107" s="5" t="s">
        <v>134</v>
      </c>
      <c r="D107" s="6">
        <v>47141386</v>
      </c>
      <c r="E107" s="6">
        <v>9748863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</row>
    <row r="108" spans="1:10" ht="15" customHeight="1" x14ac:dyDescent="0.15">
      <c r="A108" s="7" t="s">
        <v>23</v>
      </c>
      <c r="B108" s="7" t="s">
        <v>24</v>
      </c>
      <c r="C108" s="8" t="s">
        <v>135</v>
      </c>
      <c r="D108" s="9">
        <v>121687105</v>
      </c>
      <c r="E108" s="9">
        <v>152074030</v>
      </c>
      <c r="F108" s="9">
        <v>105639129</v>
      </c>
      <c r="G108" s="9">
        <v>113533483</v>
      </c>
      <c r="H108" s="9">
        <v>123407185</v>
      </c>
      <c r="I108" s="9">
        <v>10170824</v>
      </c>
      <c r="J108" s="9">
        <f>+J106</f>
        <v>3302750</v>
      </c>
    </row>
    <row r="109" spans="1:10" ht="15" customHeight="1" x14ac:dyDescent="0.15">
      <c r="A109" s="4" t="s">
        <v>23</v>
      </c>
      <c r="B109" s="4" t="s">
        <v>24</v>
      </c>
      <c r="C109" s="5" t="s">
        <v>137</v>
      </c>
      <c r="D109" s="11">
        <v>0</v>
      </c>
      <c r="E109" s="6">
        <v>818572</v>
      </c>
      <c r="F109" s="11">
        <v>0</v>
      </c>
      <c r="G109" s="6">
        <v>89783470</v>
      </c>
      <c r="H109" s="6">
        <v>90250752</v>
      </c>
      <c r="I109" s="6">
        <v>92592109</v>
      </c>
      <c r="J109" s="6">
        <f>+[1]N39a!H19</f>
        <v>92592109</v>
      </c>
    </row>
    <row r="110" spans="1:10" ht="15" customHeight="1" x14ac:dyDescent="0.15">
      <c r="A110" s="4" t="s">
        <v>23</v>
      </c>
      <c r="B110" s="4" t="s">
        <v>24</v>
      </c>
      <c r="C110" s="5" t="s">
        <v>128</v>
      </c>
      <c r="D110" s="11">
        <v>0</v>
      </c>
      <c r="E110" s="11">
        <v>0</v>
      </c>
      <c r="F110" s="11">
        <v>0</v>
      </c>
      <c r="G110" s="6">
        <v>1604</v>
      </c>
      <c r="H110" s="6">
        <v>288</v>
      </c>
      <c r="I110" s="11">
        <v>0</v>
      </c>
      <c r="J110" s="11">
        <f>+[1]N39a!H20</f>
        <v>53901</v>
      </c>
    </row>
    <row r="111" spans="1:10" ht="15" customHeight="1" x14ac:dyDescent="0.15">
      <c r="A111" s="4" t="s">
        <v>23</v>
      </c>
      <c r="B111" s="4" t="s">
        <v>24</v>
      </c>
      <c r="C111" s="5" t="s">
        <v>138</v>
      </c>
      <c r="D111" s="11">
        <v>0</v>
      </c>
      <c r="E111" s="6">
        <v>801</v>
      </c>
      <c r="F111" s="11">
        <v>0</v>
      </c>
      <c r="G111" s="11">
        <v>0</v>
      </c>
      <c r="H111" s="6">
        <v>454</v>
      </c>
      <c r="I111" s="11">
        <v>0</v>
      </c>
      <c r="J111" s="11">
        <f>+[1]N39a!H21</f>
        <v>21416</v>
      </c>
    </row>
    <row r="112" spans="1:10" ht="15" customHeight="1" x14ac:dyDescent="0.15">
      <c r="A112" s="4" t="s">
        <v>23</v>
      </c>
      <c r="B112" s="4" t="s">
        <v>24</v>
      </c>
      <c r="C112" s="5" t="s">
        <v>130</v>
      </c>
      <c r="D112" s="11">
        <v>0</v>
      </c>
      <c r="E112" s="6">
        <v>50252417</v>
      </c>
      <c r="F112" s="6">
        <v>50808143</v>
      </c>
      <c r="G112" s="6">
        <v>39821314</v>
      </c>
      <c r="H112" s="6">
        <v>42170599</v>
      </c>
      <c r="I112" s="6">
        <v>301021184</v>
      </c>
      <c r="J112" s="6">
        <f>+[1]N39a!H22</f>
        <v>271233222</v>
      </c>
    </row>
    <row r="113" spans="1:10" ht="15" customHeight="1" x14ac:dyDescent="0.15">
      <c r="A113" s="4" t="s">
        <v>23</v>
      </c>
      <c r="B113" s="4" t="s">
        <v>24</v>
      </c>
      <c r="C113" s="5" t="s">
        <v>141</v>
      </c>
      <c r="D113" s="6">
        <v>12595133</v>
      </c>
      <c r="E113" s="6">
        <v>11824937</v>
      </c>
      <c r="F113" s="6">
        <v>13005229</v>
      </c>
      <c r="G113" s="6">
        <v>11435158</v>
      </c>
      <c r="H113" s="6">
        <v>12625112</v>
      </c>
      <c r="I113" s="6">
        <v>11606435</v>
      </c>
      <c r="J113" s="6">
        <f>+[1]N39a!H25</f>
        <v>12390981</v>
      </c>
    </row>
    <row r="114" spans="1:10" ht="15" customHeight="1" x14ac:dyDescent="0.15">
      <c r="A114" s="4" t="s">
        <v>23</v>
      </c>
      <c r="B114" s="4" t="s">
        <v>24</v>
      </c>
      <c r="C114" s="5" t="s">
        <v>142</v>
      </c>
      <c r="D114" s="11">
        <v>0</v>
      </c>
      <c r="E114" s="6">
        <v>1220520</v>
      </c>
      <c r="F114" s="6">
        <v>230751</v>
      </c>
      <c r="G114" s="6">
        <v>848160</v>
      </c>
      <c r="H114" s="6">
        <v>-160131</v>
      </c>
      <c r="I114" s="6">
        <v>-40352</v>
      </c>
      <c r="J114" s="6">
        <f>+[1]N39a!H26</f>
        <v>-44597</v>
      </c>
    </row>
    <row r="115" spans="1:10" ht="15" customHeight="1" x14ac:dyDescent="0.15">
      <c r="A115" s="4" t="s">
        <v>23</v>
      </c>
      <c r="B115" s="4" t="s">
        <v>24</v>
      </c>
      <c r="C115" s="5" t="s">
        <v>143</v>
      </c>
      <c r="D115" s="6">
        <v>8821135</v>
      </c>
      <c r="E115" s="6">
        <v>25556583</v>
      </c>
      <c r="F115" s="6">
        <v>20098856</v>
      </c>
      <c r="G115" s="6">
        <v>19341344</v>
      </c>
      <c r="H115" s="6">
        <v>20449172</v>
      </c>
      <c r="I115" s="6">
        <v>5098527</v>
      </c>
      <c r="J115" s="6">
        <f>+[1]N39a!H27</f>
        <v>7262697</v>
      </c>
    </row>
    <row r="116" spans="1:10" ht="15" customHeight="1" x14ac:dyDescent="0.15">
      <c r="A116" s="7" t="s">
        <v>23</v>
      </c>
      <c r="B116" s="7" t="s">
        <v>24</v>
      </c>
      <c r="C116" s="8" t="s">
        <v>144</v>
      </c>
      <c r="D116" s="9">
        <v>21416268</v>
      </c>
      <c r="E116" s="9">
        <v>89673830</v>
      </c>
      <c r="F116" s="9">
        <v>84142979</v>
      </c>
      <c r="G116" s="9">
        <v>161231050</v>
      </c>
      <c r="H116" s="9">
        <v>165336246</v>
      </c>
      <c r="I116" s="9">
        <v>410277903</v>
      </c>
      <c r="J116" s="9">
        <f>+SUM(J109:J115)</f>
        <v>383509729</v>
      </c>
    </row>
    <row r="117" spans="1:10" ht="15" customHeight="1" x14ac:dyDescent="0.15">
      <c r="A117" s="7" t="s">
        <v>23</v>
      </c>
      <c r="B117" s="7" t="s">
        <v>24</v>
      </c>
      <c r="C117" s="8" t="s">
        <v>145</v>
      </c>
      <c r="D117" s="9">
        <v>143103373</v>
      </c>
      <c r="E117" s="9">
        <v>241747860</v>
      </c>
      <c r="F117" s="9">
        <v>189782108</v>
      </c>
      <c r="G117" s="9">
        <v>274764533</v>
      </c>
      <c r="H117" s="9">
        <v>288743431</v>
      </c>
      <c r="I117" s="9">
        <v>420448727</v>
      </c>
      <c r="J117" s="9">
        <f>+J116+J108</f>
        <v>386812479</v>
      </c>
    </row>
    <row r="118" spans="1:10" ht="15" customHeight="1" x14ac:dyDescent="0.15">
      <c r="A118" s="4" t="s">
        <v>23</v>
      </c>
      <c r="B118" s="4" t="s">
        <v>24</v>
      </c>
      <c r="C118" s="5" t="s">
        <v>147</v>
      </c>
      <c r="D118" s="6">
        <v>1303351</v>
      </c>
      <c r="E118" s="6">
        <v>2430201</v>
      </c>
      <c r="F118" s="6">
        <v>14711722</v>
      </c>
      <c r="G118" s="6">
        <v>2714899</v>
      </c>
      <c r="H118" s="6">
        <v>3149206</v>
      </c>
      <c r="I118" s="6">
        <v>3286348</v>
      </c>
      <c r="J118" s="6">
        <f>+[1]N39a!H33</f>
        <v>13596812</v>
      </c>
    </row>
    <row r="119" spans="1:10" ht="15" customHeight="1" x14ac:dyDescent="0.15">
      <c r="A119" s="4" t="s">
        <v>23</v>
      </c>
      <c r="B119" s="4" t="s">
        <v>24</v>
      </c>
      <c r="C119" s="5" t="s">
        <v>138</v>
      </c>
      <c r="D119" s="6">
        <v>66006</v>
      </c>
      <c r="E119" s="6">
        <v>742514</v>
      </c>
      <c r="F119" s="6">
        <v>475494</v>
      </c>
      <c r="G119" s="6">
        <v>280275</v>
      </c>
      <c r="H119" s="6">
        <v>1513258</v>
      </c>
      <c r="I119" s="6">
        <v>950252</v>
      </c>
      <c r="J119" s="6">
        <f>+[1]N39a!H35</f>
        <v>1029566</v>
      </c>
    </row>
    <row r="120" spans="1:10" ht="15" customHeight="1" x14ac:dyDescent="0.15">
      <c r="A120" s="4" t="s">
        <v>23</v>
      </c>
      <c r="B120" s="4" t="s">
        <v>24</v>
      </c>
      <c r="C120" s="5" t="s">
        <v>149</v>
      </c>
      <c r="D120" s="6">
        <v>-15737902</v>
      </c>
      <c r="E120" s="6">
        <v>-9705150</v>
      </c>
      <c r="F120" s="6">
        <v>23362239</v>
      </c>
      <c r="G120" s="6">
        <v>-25089152</v>
      </c>
      <c r="H120" s="6">
        <v>-12066372</v>
      </c>
      <c r="I120" s="6">
        <v>-6111417</v>
      </c>
      <c r="J120" s="6">
        <f>+[1]N39a!H36</f>
        <v>-26659334</v>
      </c>
    </row>
    <row r="121" spans="1:10" ht="15" customHeight="1" x14ac:dyDescent="0.15">
      <c r="A121" s="4" t="s">
        <v>23</v>
      </c>
      <c r="B121" s="4" t="s">
        <v>24</v>
      </c>
      <c r="C121" s="5" t="s">
        <v>150</v>
      </c>
      <c r="D121" s="6">
        <v>158505</v>
      </c>
      <c r="E121" s="6">
        <v>70508</v>
      </c>
      <c r="F121" s="6">
        <v>-7459659</v>
      </c>
      <c r="G121" s="6">
        <v>-12967612</v>
      </c>
      <c r="H121" s="6">
        <v>-12989472</v>
      </c>
      <c r="I121" s="6">
        <v>-10637046</v>
      </c>
      <c r="J121" s="6">
        <f>+[1]N39a!H37</f>
        <v>-10053705</v>
      </c>
    </row>
    <row r="122" spans="1:10" ht="15" customHeight="1" x14ac:dyDescent="0.15">
      <c r="A122" s="4" t="s">
        <v>23</v>
      </c>
      <c r="B122" s="4" t="s">
        <v>24</v>
      </c>
      <c r="C122" s="5" t="s">
        <v>151</v>
      </c>
      <c r="D122" s="11">
        <v>0</v>
      </c>
      <c r="E122" s="6">
        <v>6757500</v>
      </c>
      <c r="F122" s="6">
        <v>79227</v>
      </c>
      <c r="G122" s="6">
        <v>790222</v>
      </c>
      <c r="H122" s="6">
        <v>502287</v>
      </c>
      <c r="I122" s="11">
        <v>0</v>
      </c>
      <c r="J122" s="11">
        <f>+[1]N39a!H38</f>
        <v>50518</v>
      </c>
    </row>
    <row r="123" spans="1:10" ht="15" customHeight="1" x14ac:dyDescent="0.15">
      <c r="A123" s="4" t="s">
        <v>23</v>
      </c>
      <c r="B123" s="4" t="s">
        <v>24</v>
      </c>
      <c r="C123" s="5" t="s">
        <v>152</v>
      </c>
      <c r="D123" s="11">
        <v>0</v>
      </c>
      <c r="E123" s="6">
        <v>44604</v>
      </c>
      <c r="F123" s="6">
        <v>56063</v>
      </c>
      <c r="G123" s="6">
        <v>63348</v>
      </c>
      <c r="H123" s="6">
        <v>460465</v>
      </c>
      <c r="I123" s="6">
        <v>-1230471</v>
      </c>
      <c r="J123" s="6">
        <f>+[1]N39a!H39</f>
        <v>-590776</v>
      </c>
    </row>
    <row r="124" spans="1:10" ht="15" customHeight="1" x14ac:dyDescent="0.15">
      <c r="A124" s="7" t="s">
        <v>23</v>
      </c>
      <c r="B124" s="7" t="s">
        <v>24</v>
      </c>
      <c r="C124" s="8" t="s">
        <v>282</v>
      </c>
      <c r="D124" s="9">
        <v>-14210040</v>
      </c>
      <c r="E124" s="9">
        <v>340177</v>
      </c>
      <c r="F124" s="9">
        <v>31225086</v>
      </c>
      <c r="G124" s="9">
        <v>-34208020</v>
      </c>
      <c r="H124" s="9">
        <v>-19430628</v>
      </c>
      <c r="I124" s="9">
        <v>-13742334</v>
      </c>
      <c r="J124" s="9">
        <f>+SUM(J118:J123)</f>
        <v>-22626919</v>
      </c>
    </row>
    <row r="125" spans="1:10" ht="15" customHeight="1" x14ac:dyDescent="0.15">
      <c r="A125" s="4" t="s">
        <v>23</v>
      </c>
      <c r="B125" s="4" t="s">
        <v>24</v>
      </c>
      <c r="C125" s="5" t="s">
        <v>154</v>
      </c>
      <c r="D125" s="6">
        <v>219405</v>
      </c>
      <c r="E125" s="6">
        <v>391113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</row>
    <row r="126" spans="1:10" ht="15" customHeight="1" x14ac:dyDescent="0.15">
      <c r="A126" s="7" t="s">
        <v>23</v>
      </c>
      <c r="B126" s="7" t="s">
        <v>24</v>
      </c>
      <c r="C126" s="8" t="s">
        <v>155</v>
      </c>
      <c r="D126" s="9">
        <v>-13990635</v>
      </c>
      <c r="E126" s="9">
        <v>731290</v>
      </c>
      <c r="F126" s="9">
        <v>31225086</v>
      </c>
      <c r="G126" s="9">
        <v>-34208020</v>
      </c>
      <c r="H126" s="9">
        <v>-19430628</v>
      </c>
      <c r="I126" s="9">
        <v>-13742334</v>
      </c>
      <c r="J126" s="9">
        <f>+J124</f>
        <v>-22626919</v>
      </c>
    </row>
    <row r="127" spans="1:10" ht="15" customHeight="1" x14ac:dyDescent="0.15">
      <c r="A127" s="4" t="s">
        <v>23</v>
      </c>
      <c r="B127" s="4" t="s">
        <v>24</v>
      </c>
      <c r="C127" s="5" t="s">
        <v>147</v>
      </c>
      <c r="D127" s="6">
        <v>25884871</v>
      </c>
      <c r="E127" s="6">
        <v>24095971</v>
      </c>
      <c r="F127" s="6">
        <v>22179111</v>
      </c>
      <c r="G127" s="6">
        <v>20878592</v>
      </c>
      <c r="H127" s="6">
        <v>20582985</v>
      </c>
      <c r="I127" s="6">
        <v>18280513</v>
      </c>
      <c r="J127" s="6">
        <f>+[1]N39a!H44</f>
        <v>15645033</v>
      </c>
    </row>
    <row r="128" spans="1:10" ht="15" customHeight="1" x14ac:dyDescent="0.15">
      <c r="A128" s="4" t="s">
        <v>23</v>
      </c>
      <c r="B128" s="4" t="s">
        <v>24</v>
      </c>
      <c r="C128" s="5" t="s">
        <v>149</v>
      </c>
      <c r="D128" s="6">
        <v>-24994478</v>
      </c>
      <c r="E128" s="6">
        <v>-1325062</v>
      </c>
      <c r="F128" s="6">
        <v>-833686</v>
      </c>
      <c r="G128" s="6">
        <v>-576331</v>
      </c>
      <c r="H128" s="6">
        <v>-46045</v>
      </c>
      <c r="I128" s="11">
        <v>0</v>
      </c>
      <c r="J128" s="11">
        <f>+[1]N39a!H47</f>
        <v>28430281</v>
      </c>
    </row>
    <row r="129" spans="1:10" ht="15" customHeight="1" x14ac:dyDescent="0.15">
      <c r="A129" s="4" t="s">
        <v>23</v>
      </c>
      <c r="B129" s="4" t="s">
        <v>24</v>
      </c>
      <c r="C129" s="5" t="s">
        <v>150</v>
      </c>
      <c r="D129" s="11">
        <v>0</v>
      </c>
      <c r="E129" s="6">
        <v>-30828</v>
      </c>
      <c r="F129" s="6">
        <v>-31791</v>
      </c>
      <c r="G129" s="6">
        <v>-32785</v>
      </c>
      <c r="H129" s="6">
        <v>-33809</v>
      </c>
      <c r="I129" s="6">
        <v>-34865</v>
      </c>
      <c r="J129" s="6">
        <f>+[1]N39a!$H$48</f>
        <v>-34864</v>
      </c>
    </row>
    <row r="130" spans="1:10" ht="15" customHeight="1" x14ac:dyDescent="0.15">
      <c r="A130" s="4" t="s">
        <v>23</v>
      </c>
      <c r="B130" s="4" t="s">
        <v>24</v>
      </c>
      <c r="C130" s="5" t="s">
        <v>152</v>
      </c>
      <c r="D130" s="11">
        <v>0</v>
      </c>
      <c r="E130" s="6">
        <v>15006</v>
      </c>
      <c r="F130" s="6">
        <v>11470</v>
      </c>
      <c r="G130" s="6">
        <v>1031</v>
      </c>
      <c r="H130" s="6">
        <v>118914</v>
      </c>
      <c r="I130" s="6">
        <v>115297</v>
      </c>
      <c r="J130" s="6">
        <f>+[1]N39a!$H$50</f>
        <v>106596</v>
      </c>
    </row>
    <row r="131" spans="1:10" ht="15" customHeight="1" x14ac:dyDescent="0.15">
      <c r="A131" s="7" t="s">
        <v>23</v>
      </c>
      <c r="B131" s="7" t="s">
        <v>24</v>
      </c>
      <c r="C131" s="8" t="s">
        <v>159</v>
      </c>
      <c r="D131" s="9">
        <v>890393</v>
      </c>
      <c r="E131" s="9">
        <v>22755087</v>
      </c>
      <c r="F131" s="9">
        <v>21325104</v>
      </c>
      <c r="G131" s="9">
        <v>20270507</v>
      </c>
      <c r="H131" s="9">
        <v>20622045</v>
      </c>
      <c r="I131" s="9">
        <v>18360945</v>
      </c>
      <c r="J131" s="9">
        <f>+SUM(J127:J130)</f>
        <v>44147046</v>
      </c>
    </row>
    <row r="132" spans="1:10" ht="15" customHeight="1" x14ac:dyDescent="0.15">
      <c r="A132" s="4" t="s">
        <v>23</v>
      </c>
      <c r="B132" s="4" t="s">
        <v>24</v>
      </c>
      <c r="C132" s="5" t="s">
        <v>160</v>
      </c>
      <c r="D132" s="6">
        <v>156203615</v>
      </c>
      <c r="E132" s="6">
        <v>218261483</v>
      </c>
      <c r="F132" s="6">
        <v>137231918</v>
      </c>
      <c r="G132" s="6">
        <v>288702046</v>
      </c>
      <c r="H132" s="6">
        <v>287552014</v>
      </c>
      <c r="I132" s="6">
        <v>415830116</v>
      </c>
      <c r="J132" s="6">
        <f>+[1]N39a!H56</f>
        <v>365292352</v>
      </c>
    </row>
    <row r="133" spans="1:10" ht="15" customHeight="1" x14ac:dyDescent="0.15">
      <c r="A133" s="7" t="s">
        <v>23</v>
      </c>
      <c r="B133" s="7" t="s">
        <v>24</v>
      </c>
      <c r="C133" s="8" t="s">
        <v>161</v>
      </c>
      <c r="D133" s="9">
        <v>143103373</v>
      </c>
      <c r="E133" s="9">
        <v>241747860</v>
      </c>
      <c r="F133" s="9">
        <v>189782108</v>
      </c>
      <c r="G133" s="9">
        <v>274764533</v>
      </c>
      <c r="H133" s="9">
        <v>288743431</v>
      </c>
      <c r="I133" s="9">
        <v>420448727</v>
      </c>
      <c r="J133" s="9">
        <f>+[1]N39a!$H$59</f>
        <v>386812479</v>
      </c>
    </row>
    <row r="134" spans="1:10" ht="15" customHeight="1" x14ac:dyDescent="0.15">
      <c r="A134" s="4"/>
      <c r="B134" s="4"/>
      <c r="C134" s="5"/>
      <c r="D134" s="12" t="s">
        <v>54</v>
      </c>
      <c r="E134" s="12"/>
      <c r="F134" s="12"/>
      <c r="G134" s="12"/>
      <c r="H134" s="12"/>
      <c r="I134" s="12"/>
      <c r="J134" s="12"/>
    </row>
    <row r="135" spans="1:10" ht="15" customHeight="1" x14ac:dyDescent="0.15">
      <c r="A135" s="7"/>
      <c r="B135" s="7"/>
      <c r="C135" s="8" t="s">
        <v>278</v>
      </c>
      <c r="D135" s="16" t="s">
        <v>54</v>
      </c>
      <c r="E135" s="16"/>
      <c r="F135" s="16"/>
      <c r="G135" s="16"/>
      <c r="H135" s="16"/>
      <c r="I135" s="16"/>
      <c r="J135" s="16"/>
    </row>
    <row r="136" spans="1:10" ht="15" customHeight="1" x14ac:dyDescent="0.15">
      <c r="A136" s="4" t="s">
        <v>23</v>
      </c>
      <c r="B136" s="4" t="s">
        <v>24</v>
      </c>
      <c r="C136" s="5" t="s">
        <v>127</v>
      </c>
      <c r="D136" s="6">
        <v>181069229</v>
      </c>
      <c r="E136" s="6">
        <v>257084104</v>
      </c>
      <c r="F136" s="6">
        <v>583980377.07000005</v>
      </c>
      <c r="G136" s="6">
        <v>333933703</v>
      </c>
      <c r="H136" s="6">
        <v>225948155</v>
      </c>
      <c r="I136" s="6">
        <v>207681276</v>
      </c>
      <c r="J136" s="6">
        <f>+[1]N39a!J9</f>
        <v>163078371</v>
      </c>
    </row>
    <row r="137" spans="1:10" ht="15" customHeight="1" x14ac:dyDescent="0.15">
      <c r="A137" s="4" t="s">
        <v>23</v>
      </c>
      <c r="B137" s="4" t="s">
        <v>24</v>
      </c>
      <c r="C137" s="5" t="s">
        <v>128</v>
      </c>
      <c r="D137" s="6">
        <v>6933409</v>
      </c>
      <c r="E137" s="6">
        <v>6234484</v>
      </c>
      <c r="F137" s="6">
        <v>6652685</v>
      </c>
      <c r="G137" s="6">
        <v>8353077</v>
      </c>
      <c r="H137" s="6">
        <v>10632662</v>
      </c>
      <c r="I137" s="6">
        <v>10564192</v>
      </c>
      <c r="J137" s="6">
        <f>+[1]N39a!J10</f>
        <v>16505865</v>
      </c>
    </row>
    <row r="138" spans="1:10" ht="15" customHeight="1" x14ac:dyDescent="0.15">
      <c r="A138" s="4" t="s">
        <v>23</v>
      </c>
      <c r="B138" s="4" t="s">
        <v>24</v>
      </c>
      <c r="C138" s="5" t="s">
        <v>129</v>
      </c>
      <c r="D138" s="6">
        <v>548939076</v>
      </c>
      <c r="E138" s="6">
        <v>561521254</v>
      </c>
      <c r="F138" s="6">
        <v>426305832.93000001</v>
      </c>
      <c r="G138" s="6">
        <v>477963509</v>
      </c>
      <c r="H138" s="6">
        <v>553686307</v>
      </c>
      <c r="I138" s="6">
        <v>544602035</v>
      </c>
      <c r="J138" s="6">
        <f>+[1]N39a!J11</f>
        <v>584274308</v>
      </c>
    </row>
    <row r="139" spans="1:10" ht="15" customHeight="1" x14ac:dyDescent="0.15">
      <c r="A139" s="4" t="s">
        <v>23</v>
      </c>
      <c r="B139" s="4" t="s">
        <v>24</v>
      </c>
      <c r="C139" s="5" t="s">
        <v>130</v>
      </c>
      <c r="D139" s="6">
        <v>75136400</v>
      </c>
      <c r="E139" s="6">
        <v>86587586</v>
      </c>
      <c r="F139" s="6">
        <v>93700787</v>
      </c>
      <c r="G139" s="6">
        <v>112898563</v>
      </c>
      <c r="H139" s="6">
        <v>118781752</v>
      </c>
      <c r="I139" s="6">
        <v>8255536</v>
      </c>
      <c r="J139" s="6">
        <f>+[1]N39a!J12</f>
        <v>1610382</v>
      </c>
    </row>
    <row r="140" spans="1:10" ht="15" customHeight="1" x14ac:dyDescent="0.15">
      <c r="A140" s="4" t="s">
        <v>23</v>
      </c>
      <c r="B140" s="4" t="s">
        <v>24</v>
      </c>
      <c r="C140" s="5" t="s">
        <v>131</v>
      </c>
      <c r="D140" s="6">
        <v>183902834</v>
      </c>
      <c r="E140" s="6">
        <v>161242017</v>
      </c>
      <c r="F140" s="6">
        <v>162071724</v>
      </c>
      <c r="G140" s="6">
        <v>218858348</v>
      </c>
      <c r="H140" s="6">
        <v>240502578</v>
      </c>
      <c r="I140" s="6">
        <v>194309219</v>
      </c>
      <c r="J140" s="6">
        <f>+[1]N39a!J13</f>
        <v>204468531</v>
      </c>
    </row>
    <row r="141" spans="1:10" ht="15" customHeight="1" x14ac:dyDescent="0.15">
      <c r="A141" s="4" t="s">
        <v>23</v>
      </c>
      <c r="B141" s="4" t="s">
        <v>24</v>
      </c>
      <c r="C141" s="5" t="s">
        <v>132</v>
      </c>
      <c r="D141" s="6">
        <v>16028294</v>
      </c>
      <c r="E141" s="6">
        <v>54969278</v>
      </c>
      <c r="F141" s="6">
        <v>24962163</v>
      </c>
      <c r="G141" s="6">
        <v>15516831</v>
      </c>
      <c r="H141" s="6">
        <v>32197526</v>
      </c>
      <c r="I141" s="6">
        <v>31649798</v>
      </c>
      <c r="J141" s="6">
        <f>+[1]N39a!J14</f>
        <v>17992107</v>
      </c>
    </row>
    <row r="142" spans="1:10" ht="15" customHeight="1" x14ac:dyDescent="0.15">
      <c r="A142" s="7" t="s">
        <v>23</v>
      </c>
      <c r="B142" s="7" t="s">
        <v>24</v>
      </c>
      <c r="C142" s="8" t="s">
        <v>133</v>
      </c>
      <c r="D142" s="9">
        <v>1012009242</v>
      </c>
      <c r="E142" s="9">
        <v>1127638723</v>
      </c>
      <c r="F142" s="9">
        <v>1297673569</v>
      </c>
      <c r="G142" s="9">
        <v>1167524031</v>
      </c>
      <c r="H142" s="9">
        <v>1181748980</v>
      </c>
      <c r="I142" s="9">
        <v>997062056</v>
      </c>
      <c r="J142" s="9">
        <f>+SUM(J136:J141)</f>
        <v>987929564</v>
      </c>
    </row>
    <row r="143" spans="1:10" ht="15" customHeight="1" x14ac:dyDescent="0.15">
      <c r="A143" s="4" t="s">
        <v>23</v>
      </c>
      <c r="B143" s="4" t="s">
        <v>24</v>
      </c>
      <c r="C143" s="5" t="s">
        <v>134</v>
      </c>
      <c r="D143" s="6">
        <v>47141386</v>
      </c>
      <c r="E143" s="6">
        <v>9748863</v>
      </c>
      <c r="F143" s="11">
        <v>0</v>
      </c>
      <c r="G143" s="11">
        <v>0</v>
      </c>
      <c r="H143" s="6">
        <v>161724991</v>
      </c>
      <c r="I143" s="11">
        <v>0</v>
      </c>
      <c r="J143" s="11">
        <v>0</v>
      </c>
    </row>
    <row r="144" spans="1:10" ht="15" customHeight="1" x14ac:dyDescent="0.15">
      <c r="A144" s="7" t="s">
        <v>23</v>
      </c>
      <c r="B144" s="7" t="s">
        <v>24</v>
      </c>
      <c r="C144" s="8" t="s">
        <v>135</v>
      </c>
      <c r="D144" s="9">
        <v>1059150628</v>
      </c>
      <c r="E144" s="9">
        <v>1137387586</v>
      </c>
      <c r="F144" s="9">
        <v>1297673569</v>
      </c>
      <c r="G144" s="9">
        <v>1167524031</v>
      </c>
      <c r="H144" s="9">
        <v>1343473971</v>
      </c>
      <c r="I144" s="9">
        <v>997062056</v>
      </c>
      <c r="J144" s="9">
        <f>+J142</f>
        <v>987929564</v>
      </c>
    </row>
    <row r="145" spans="1:10" ht="15" customHeight="1" x14ac:dyDescent="0.15">
      <c r="A145" s="4" t="s">
        <v>23</v>
      </c>
      <c r="B145" s="4" t="s">
        <v>24</v>
      </c>
      <c r="C145" s="5" t="s">
        <v>137</v>
      </c>
      <c r="D145" s="6">
        <v>32346700</v>
      </c>
      <c r="E145" s="6">
        <v>76954051</v>
      </c>
      <c r="F145" s="6">
        <v>44372469</v>
      </c>
      <c r="G145" s="6">
        <v>151727756</v>
      </c>
      <c r="H145" s="6">
        <v>214688154</v>
      </c>
      <c r="I145" s="6">
        <v>209456834</v>
      </c>
      <c r="J145" s="6">
        <f>+[1]N39a!J19</f>
        <v>279561674</v>
      </c>
    </row>
    <row r="146" spans="1:10" ht="15" customHeight="1" x14ac:dyDescent="0.15">
      <c r="A146" s="4" t="s">
        <v>23</v>
      </c>
      <c r="B146" s="4" t="s">
        <v>24</v>
      </c>
      <c r="C146" s="5" t="s">
        <v>128</v>
      </c>
      <c r="D146" s="6">
        <v>7795665</v>
      </c>
      <c r="E146" s="6">
        <v>1169119</v>
      </c>
      <c r="F146" s="6">
        <v>2789730</v>
      </c>
      <c r="G146" s="6">
        <v>2716880</v>
      </c>
      <c r="H146" s="6">
        <v>1908773</v>
      </c>
      <c r="I146" s="6">
        <v>2186482</v>
      </c>
      <c r="J146" s="6">
        <f>+[1]N39a!J20</f>
        <v>3336357</v>
      </c>
    </row>
    <row r="147" spans="1:10" ht="15" customHeight="1" x14ac:dyDescent="0.15">
      <c r="A147" s="4" t="s">
        <v>23</v>
      </c>
      <c r="B147" s="4" t="s">
        <v>24</v>
      </c>
      <c r="C147" s="5" t="s">
        <v>138</v>
      </c>
      <c r="D147" s="6">
        <v>327123927</v>
      </c>
      <c r="E147" s="6">
        <v>321772994</v>
      </c>
      <c r="F147" s="6">
        <v>256879592</v>
      </c>
      <c r="G147" s="6">
        <v>296425594</v>
      </c>
      <c r="H147" s="6">
        <v>360585510</v>
      </c>
      <c r="I147" s="6">
        <v>309615008</v>
      </c>
      <c r="J147" s="6">
        <f>+[1]N39a!J21</f>
        <v>355491692</v>
      </c>
    </row>
    <row r="148" spans="1:10" ht="15" customHeight="1" x14ac:dyDescent="0.15">
      <c r="A148" s="4" t="s">
        <v>23</v>
      </c>
      <c r="B148" s="4" t="s">
        <v>24</v>
      </c>
      <c r="C148" s="5" t="s">
        <v>130</v>
      </c>
      <c r="D148" s="11">
        <v>0</v>
      </c>
      <c r="E148" s="6">
        <v>50252417</v>
      </c>
      <c r="F148" s="6">
        <v>50808143</v>
      </c>
      <c r="G148" s="6">
        <v>39821314</v>
      </c>
      <c r="H148" s="6">
        <v>42170599</v>
      </c>
      <c r="I148" s="6">
        <v>301021184</v>
      </c>
      <c r="J148" s="6">
        <f>+[1]N39a!J22</f>
        <v>271233222</v>
      </c>
    </row>
    <row r="149" spans="1:10" ht="15" customHeight="1" x14ac:dyDescent="0.15">
      <c r="A149" s="4" t="s">
        <v>23</v>
      </c>
      <c r="B149" s="4" t="s">
        <v>24</v>
      </c>
      <c r="C149" s="5" t="s">
        <v>139</v>
      </c>
      <c r="D149" s="6">
        <v>248247467</v>
      </c>
      <c r="E149" s="6">
        <v>270691351</v>
      </c>
      <c r="F149" s="6">
        <v>254428936</v>
      </c>
      <c r="G149" s="6">
        <v>259209920</v>
      </c>
      <c r="H149" s="6">
        <v>122742508</v>
      </c>
      <c r="I149" s="6">
        <v>142821150</v>
      </c>
      <c r="J149" s="6">
        <f>+[1]N39a!J23</f>
        <v>151185254</v>
      </c>
    </row>
    <row r="150" spans="1:10" ht="15" customHeight="1" x14ac:dyDescent="0.15">
      <c r="A150" s="4" t="s">
        <v>23</v>
      </c>
      <c r="B150" s="4" t="s">
        <v>24</v>
      </c>
      <c r="C150" s="5" t="s">
        <v>140</v>
      </c>
      <c r="D150" s="6">
        <v>42590179</v>
      </c>
      <c r="E150" s="6">
        <v>41775238</v>
      </c>
      <c r="F150" s="6">
        <v>43458719</v>
      </c>
      <c r="G150" s="6">
        <v>50377771</v>
      </c>
      <c r="H150" s="6">
        <v>59817404</v>
      </c>
      <c r="I150" s="6">
        <v>71181280</v>
      </c>
      <c r="J150" s="6">
        <f>+[1]N39a!J24</f>
        <v>71574400</v>
      </c>
    </row>
    <row r="151" spans="1:10" ht="15" customHeight="1" x14ac:dyDescent="0.15">
      <c r="A151" s="4" t="s">
        <v>23</v>
      </c>
      <c r="B151" s="4" t="s">
        <v>24</v>
      </c>
      <c r="C151" s="5" t="s">
        <v>141</v>
      </c>
      <c r="D151" s="6">
        <v>240516299</v>
      </c>
      <c r="E151" s="6">
        <v>162771442</v>
      </c>
      <c r="F151" s="6">
        <v>163087104</v>
      </c>
      <c r="G151" s="6">
        <v>163819618</v>
      </c>
      <c r="H151" s="6">
        <v>155954931</v>
      </c>
      <c r="I151" s="6">
        <v>147755819</v>
      </c>
      <c r="J151" s="6">
        <f>+[1]N39a!J25</f>
        <v>143787102</v>
      </c>
    </row>
    <row r="152" spans="1:10" ht="15" customHeight="1" x14ac:dyDescent="0.15">
      <c r="A152" s="4" t="s">
        <v>23</v>
      </c>
      <c r="B152" s="4" t="s">
        <v>24</v>
      </c>
      <c r="C152" s="5" t="s">
        <v>142</v>
      </c>
      <c r="D152" s="11">
        <v>0</v>
      </c>
      <c r="E152" s="6">
        <v>226920665</v>
      </c>
      <c r="F152" s="6">
        <v>214203738</v>
      </c>
      <c r="G152" s="6">
        <v>212668551</v>
      </c>
      <c r="H152" s="6">
        <v>210523629</v>
      </c>
      <c r="I152" s="6">
        <v>207712635</v>
      </c>
      <c r="J152" s="6">
        <f>+[1]N39a!J26</f>
        <v>190796182</v>
      </c>
    </row>
    <row r="153" spans="1:10" ht="15" customHeight="1" x14ac:dyDescent="0.15">
      <c r="A153" s="4" t="s">
        <v>23</v>
      </c>
      <c r="B153" s="4" t="s">
        <v>24</v>
      </c>
      <c r="C153" s="5" t="s">
        <v>143</v>
      </c>
      <c r="D153" s="6">
        <v>73410553</v>
      </c>
      <c r="E153" s="6">
        <v>102682003</v>
      </c>
      <c r="F153" s="6">
        <v>120186430</v>
      </c>
      <c r="G153" s="6">
        <v>101114162</v>
      </c>
      <c r="H153" s="6">
        <v>137134660</v>
      </c>
      <c r="I153" s="6">
        <v>155876169</v>
      </c>
      <c r="J153" s="6">
        <f>+[1]N39a!J27</f>
        <v>161506387</v>
      </c>
    </row>
    <row r="154" spans="1:10" ht="15" customHeight="1" x14ac:dyDescent="0.15">
      <c r="A154" s="7" t="s">
        <v>23</v>
      </c>
      <c r="B154" s="7" t="s">
        <v>24</v>
      </c>
      <c r="C154" s="8" t="s">
        <v>144</v>
      </c>
      <c r="D154" s="9">
        <v>972030790</v>
      </c>
      <c r="E154" s="9">
        <v>1254989280</v>
      </c>
      <c r="F154" s="9">
        <v>1150214861</v>
      </c>
      <c r="G154" s="9">
        <v>1277881566</v>
      </c>
      <c r="H154" s="9">
        <v>1305526168</v>
      </c>
      <c r="I154" s="9">
        <v>1547626561</v>
      </c>
      <c r="J154" s="9">
        <f>+SUM(J145:J153)</f>
        <v>1628472270</v>
      </c>
    </row>
    <row r="155" spans="1:10" ht="15" customHeight="1" x14ac:dyDescent="0.15">
      <c r="A155" s="7" t="s">
        <v>23</v>
      </c>
      <c r="B155" s="7" t="s">
        <v>24</v>
      </c>
      <c r="C155" s="8" t="s">
        <v>145</v>
      </c>
      <c r="D155" s="9">
        <v>2031181418</v>
      </c>
      <c r="E155" s="9">
        <v>2392376866</v>
      </c>
      <c r="F155" s="9">
        <v>2447888430</v>
      </c>
      <c r="G155" s="9">
        <v>2445405597</v>
      </c>
      <c r="H155" s="9">
        <v>2649000139</v>
      </c>
      <c r="I155" s="9">
        <v>2544688617</v>
      </c>
      <c r="J155" s="9">
        <f>+J154+J144</f>
        <v>2616401834</v>
      </c>
    </row>
    <row r="156" spans="1:10" ht="15" customHeight="1" x14ac:dyDescent="0.15">
      <c r="A156" s="4" t="s">
        <v>23</v>
      </c>
      <c r="B156" s="4" t="s">
        <v>24</v>
      </c>
      <c r="C156" s="5" t="s">
        <v>147</v>
      </c>
      <c r="D156" s="6">
        <v>484885449</v>
      </c>
      <c r="E156" s="6">
        <v>643604906</v>
      </c>
      <c r="F156" s="6">
        <v>652374892</v>
      </c>
      <c r="G156" s="6">
        <v>602325311</v>
      </c>
      <c r="H156" s="6">
        <v>710688979</v>
      </c>
      <c r="I156" s="6">
        <v>835606683</v>
      </c>
      <c r="J156" s="6">
        <f>+[1]N39a!J33</f>
        <v>821986343</v>
      </c>
    </row>
    <row r="157" spans="1:10" ht="15" customHeight="1" x14ac:dyDescent="0.15">
      <c r="A157" s="4" t="s">
        <v>23</v>
      </c>
      <c r="B157" s="4" t="s">
        <v>24</v>
      </c>
      <c r="C157" s="5" t="s">
        <v>148</v>
      </c>
      <c r="D157" s="11">
        <v>0</v>
      </c>
      <c r="E157" s="6">
        <v>17220682</v>
      </c>
      <c r="F157" s="6">
        <v>17780338</v>
      </c>
      <c r="G157" s="6">
        <v>21106404</v>
      </c>
      <c r="H157" s="6">
        <v>21929954</v>
      </c>
      <c r="I157" s="6">
        <v>28141825</v>
      </c>
      <c r="J157" s="6">
        <f>+[1]N39a!J34</f>
        <v>26764988</v>
      </c>
    </row>
    <row r="158" spans="1:10" ht="15" customHeight="1" x14ac:dyDescent="0.15">
      <c r="A158" s="4" t="s">
        <v>23</v>
      </c>
      <c r="B158" s="4" t="s">
        <v>24</v>
      </c>
      <c r="C158" s="5" t="s">
        <v>138</v>
      </c>
      <c r="D158" s="6">
        <v>234925725</v>
      </c>
      <c r="E158" s="6">
        <v>225505979</v>
      </c>
      <c r="F158" s="6">
        <v>284051882</v>
      </c>
      <c r="G158" s="6">
        <v>367763753</v>
      </c>
      <c r="H158" s="6">
        <v>343947276</v>
      </c>
      <c r="I158" s="6">
        <v>321129877</v>
      </c>
      <c r="J158" s="6">
        <f>+[1]N39a!J35</f>
        <v>341074398</v>
      </c>
    </row>
    <row r="159" spans="1:10" ht="15" customHeight="1" x14ac:dyDescent="0.15">
      <c r="A159" s="4" t="s">
        <v>23</v>
      </c>
      <c r="B159" s="4" t="s">
        <v>24</v>
      </c>
      <c r="C159" s="5" t="s">
        <v>149</v>
      </c>
      <c r="D159" s="6">
        <v>49593077</v>
      </c>
      <c r="E159" s="6">
        <v>4880981</v>
      </c>
      <c r="F159" s="6">
        <v>48646399</v>
      </c>
      <c r="G159" s="6">
        <v>5121901</v>
      </c>
      <c r="H159" s="6">
        <v>10376261</v>
      </c>
      <c r="I159" s="6">
        <v>9905231</v>
      </c>
      <c r="J159" s="6">
        <f>+[1]N39a!J36</f>
        <v>2684862</v>
      </c>
    </row>
    <row r="160" spans="1:10" ht="15" customHeight="1" x14ac:dyDescent="0.15">
      <c r="A160" s="4" t="s">
        <v>23</v>
      </c>
      <c r="B160" s="4" t="s">
        <v>24</v>
      </c>
      <c r="C160" s="5" t="s">
        <v>150</v>
      </c>
      <c r="D160" s="6">
        <v>11190656</v>
      </c>
      <c r="E160" s="6">
        <v>19066441</v>
      </c>
      <c r="F160" s="6">
        <v>18263829</v>
      </c>
      <c r="G160" s="6">
        <v>17734483</v>
      </c>
      <c r="H160" s="6">
        <v>15775553</v>
      </c>
      <c r="I160" s="6">
        <v>21411382</v>
      </c>
      <c r="J160" s="6">
        <f>+[1]N39a!J37</f>
        <v>12403504</v>
      </c>
    </row>
    <row r="161" spans="1:10" ht="15" customHeight="1" x14ac:dyDescent="0.15">
      <c r="A161" s="4" t="s">
        <v>23</v>
      </c>
      <c r="B161" s="4" t="s">
        <v>24</v>
      </c>
      <c r="C161" s="5" t="s">
        <v>151</v>
      </c>
      <c r="D161" s="6">
        <v>7864552</v>
      </c>
      <c r="E161" s="6">
        <v>7318369</v>
      </c>
      <c r="F161" s="6">
        <v>3658650</v>
      </c>
      <c r="G161" s="6">
        <v>6801472</v>
      </c>
      <c r="H161" s="6">
        <v>1236927</v>
      </c>
      <c r="I161" s="6">
        <v>368477</v>
      </c>
      <c r="J161" s="6">
        <f>+[1]N39a!J38</f>
        <v>3523101</v>
      </c>
    </row>
    <row r="162" spans="1:10" ht="15" customHeight="1" x14ac:dyDescent="0.15">
      <c r="A162" s="4" t="s">
        <v>23</v>
      </c>
      <c r="B162" s="4" t="s">
        <v>24</v>
      </c>
      <c r="C162" s="5" t="s">
        <v>152</v>
      </c>
      <c r="D162" s="6">
        <v>19789159</v>
      </c>
      <c r="E162" s="6">
        <v>18573970</v>
      </c>
      <c r="F162" s="6">
        <v>27151480</v>
      </c>
      <c r="G162" s="6">
        <v>27545898</v>
      </c>
      <c r="H162" s="6">
        <v>23377388</v>
      </c>
      <c r="I162" s="6">
        <v>19482221</v>
      </c>
      <c r="J162" s="6">
        <f>+[1]N39a!J39</f>
        <v>20311992</v>
      </c>
    </row>
    <row r="163" spans="1:10" ht="15" customHeight="1" x14ac:dyDescent="0.15">
      <c r="A163" s="7" t="s">
        <v>23</v>
      </c>
      <c r="B163" s="7" t="s">
        <v>24</v>
      </c>
      <c r="C163" s="8" t="s">
        <v>282</v>
      </c>
      <c r="D163" s="9">
        <v>808248618</v>
      </c>
      <c r="E163" s="9">
        <v>936171328</v>
      </c>
      <c r="F163" s="9">
        <v>1051927470</v>
      </c>
      <c r="G163" s="9">
        <v>1048399222</v>
      </c>
      <c r="H163" s="9">
        <v>1127332338</v>
      </c>
      <c r="I163" s="9">
        <v>1236045696</v>
      </c>
      <c r="J163" s="9">
        <f>+SUM(J156:J162)</f>
        <v>1228749188</v>
      </c>
    </row>
    <row r="164" spans="1:10" ht="15" customHeight="1" x14ac:dyDescent="0.15">
      <c r="A164" s="4" t="s">
        <v>23</v>
      </c>
      <c r="B164" s="4" t="s">
        <v>24</v>
      </c>
      <c r="C164" s="5" t="s">
        <v>154</v>
      </c>
      <c r="D164" s="6">
        <v>219405</v>
      </c>
      <c r="E164" s="6">
        <v>391113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</row>
    <row r="165" spans="1:10" ht="15" customHeight="1" x14ac:dyDescent="0.15">
      <c r="A165" s="7" t="s">
        <v>23</v>
      </c>
      <c r="B165" s="7" t="s">
        <v>24</v>
      </c>
      <c r="C165" s="8" t="s">
        <v>155</v>
      </c>
      <c r="D165" s="9">
        <v>808468023</v>
      </c>
      <c r="E165" s="9">
        <v>936562441</v>
      </c>
      <c r="F165" s="9">
        <v>1051927470</v>
      </c>
      <c r="G165" s="9">
        <v>1048399222</v>
      </c>
      <c r="H165" s="9">
        <v>1127332338</v>
      </c>
      <c r="I165" s="9">
        <v>1236045696</v>
      </c>
      <c r="J165" s="9">
        <f>+J163</f>
        <v>1228749188</v>
      </c>
    </row>
    <row r="166" spans="1:10" ht="15" customHeight="1" x14ac:dyDescent="0.15">
      <c r="A166" s="4" t="s">
        <v>23</v>
      </c>
      <c r="B166" s="4" t="s">
        <v>24</v>
      </c>
      <c r="C166" s="5" t="s">
        <v>147</v>
      </c>
      <c r="D166" s="6">
        <v>292763402</v>
      </c>
      <c r="E166" s="6">
        <v>231428295</v>
      </c>
      <c r="F166" s="6">
        <v>220499759</v>
      </c>
      <c r="G166" s="6">
        <v>150763878</v>
      </c>
      <c r="H166" s="6">
        <v>236473665</v>
      </c>
      <c r="I166" s="6">
        <v>94662709</v>
      </c>
      <c r="J166" s="6">
        <f>+[1]N39a!J44</f>
        <v>118979782</v>
      </c>
    </row>
    <row r="167" spans="1:10" ht="15" customHeight="1" x14ac:dyDescent="0.15">
      <c r="A167" s="4" t="s">
        <v>23</v>
      </c>
      <c r="B167" s="4" t="s">
        <v>24</v>
      </c>
      <c r="C167" s="5" t="s">
        <v>148</v>
      </c>
      <c r="D167" s="11">
        <v>0</v>
      </c>
      <c r="E167" s="6">
        <v>186403225</v>
      </c>
      <c r="F167" s="6">
        <v>174161789</v>
      </c>
      <c r="G167" s="6">
        <v>166426145</v>
      </c>
      <c r="H167" s="6">
        <v>171896593</v>
      </c>
      <c r="I167" s="6">
        <v>205790381</v>
      </c>
      <c r="J167" s="6">
        <f>+[1]N39a!J45</f>
        <v>189217912</v>
      </c>
    </row>
    <row r="168" spans="1:10" ht="15" customHeight="1" x14ac:dyDescent="0.15">
      <c r="A168" s="4" t="s">
        <v>23</v>
      </c>
      <c r="B168" s="4" t="s">
        <v>24</v>
      </c>
      <c r="C168" s="5" t="s">
        <v>149</v>
      </c>
      <c r="D168" s="11">
        <v>0</v>
      </c>
      <c r="E168" s="6">
        <v>85370605</v>
      </c>
      <c r="F168" s="6">
        <v>83966780</v>
      </c>
      <c r="G168" s="6">
        <v>85309545</v>
      </c>
      <c r="H168" s="6">
        <v>66654566</v>
      </c>
      <c r="I168" s="6">
        <v>21144976</v>
      </c>
      <c r="J168" s="6">
        <f>+[1]N39a!J47</f>
        <v>48621957</v>
      </c>
    </row>
    <row r="169" spans="1:10" ht="15" customHeight="1" x14ac:dyDescent="0.15">
      <c r="A169" s="4" t="s">
        <v>23</v>
      </c>
      <c r="B169" s="4" t="s">
        <v>24</v>
      </c>
      <c r="C169" s="5" t="s">
        <v>150</v>
      </c>
      <c r="D169" s="11">
        <v>0</v>
      </c>
      <c r="E169" s="6">
        <v>10137655</v>
      </c>
      <c r="F169" s="6">
        <v>10615165</v>
      </c>
      <c r="G169" s="6">
        <v>11816203</v>
      </c>
      <c r="H169" s="6">
        <v>13728947</v>
      </c>
      <c r="I169" s="6">
        <v>15061215</v>
      </c>
      <c r="J169" s="6">
        <f>+[1]N39a!J48</f>
        <v>16409577</v>
      </c>
    </row>
    <row r="170" spans="1:10" ht="15" customHeight="1" x14ac:dyDescent="0.15">
      <c r="A170" s="4" t="s">
        <v>23</v>
      </c>
      <c r="B170" s="4" t="s">
        <v>24</v>
      </c>
      <c r="C170" s="5" t="s">
        <v>158</v>
      </c>
      <c r="D170" s="6">
        <v>3534778</v>
      </c>
      <c r="E170" s="11">
        <v>0</v>
      </c>
      <c r="F170" s="6">
        <v>19369946</v>
      </c>
      <c r="G170" s="6">
        <v>18173151</v>
      </c>
      <c r="H170" s="6">
        <v>18250071</v>
      </c>
      <c r="I170" s="6">
        <v>4243960</v>
      </c>
      <c r="J170" s="6">
        <f>+[1]N39a!J49</f>
        <v>551745</v>
      </c>
    </row>
    <row r="171" spans="1:10" ht="15" customHeight="1" x14ac:dyDescent="0.15">
      <c r="A171" s="4" t="s">
        <v>23</v>
      </c>
      <c r="B171" s="4" t="s">
        <v>24</v>
      </c>
      <c r="C171" s="5" t="s">
        <v>152</v>
      </c>
      <c r="D171" s="6">
        <v>16069474</v>
      </c>
      <c r="E171" s="6">
        <v>9107861</v>
      </c>
      <c r="F171" s="6">
        <v>9898599</v>
      </c>
      <c r="G171" s="6">
        <v>9901479</v>
      </c>
      <c r="H171" s="6">
        <v>10179246</v>
      </c>
      <c r="I171" s="6">
        <v>9940686</v>
      </c>
      <c r="J171" s="6">
        <f>+[1]N39a!J50</f>
        <v>9622630</v>
      </c>
    </row>
    <row r="172" spans="1:10" ht="15" customHeight="1" x14ac:dyDescent="0.15">
      <c r="A172" s="7" t="s">
        <v>23</v>
      </c>
      <c r="B172" s="7" t="s">
        <v>24</v>
      </c>
      <c r="C172" s="8" t="s">
        <v>159</v>
      </c>
      <c r="D172" s="9">
        <v>312367654</v>
      </c>
      <c r="E172" s="9">
        <v>522447641</v>
      </c>
      <c r="F172" s="9">
        <v>518512038</v>
      </c>
      <c r="G172" s="9">
        <v>442390401</v>
      </c>
      <c r="H172" s="9">
        <v>517183088</v>
      </c>
      <c r="I172" s="9">
        <v>350843927</v>
      </c>
      <c r="J172" s="9">
        <f>+SUM(J166:J171)</f>
        <v>383403603</v>
      </c>
    </row>
    <row r="173" spans="1:10" ht="15" customHeight="1" x14ac:dyDescent="0.15">
      <c r="A173" s="4" t="s">
        <v>23</v>
      </c>
      <c r="B173" s="4" t="s">
        <v>24</v>
      </c>
      <c r="C173" s="5" t="s">
        <v>160</v>
      </c>
      <c r="D173" s="6">
        <v>910345741</v>
      </c>
      <c r="E173" s="6">
        <v>933366784</v>
      </c>
      <c r="F173" s="6">
        <v>877448922</v>
      </c>
      <c r="G173" s="6">
        <v>954615974</v>
      </c>
      <c r="H173" s="6">
        <v>1004484713</v>
      </c>
      <c r="I173" s="6">
        <v>957798994</v>
      </c>
      <c r="J173" s="6">
        <f>+[1]N39a!$J$56</f>
        <v>1004249043</v>
      </c>
    </row>
    <row r="174" spans="1:10" ht="15" customHeight="1" x14ac:dyDescent="0.15">
      <c r="A174" s="7" t="s">
        <v>23</v>
      </c>
      <c r="B174" s="7" t="s">
        <v>24</v>
      </c>
      <c r="C174" s="8" t="s">
        <v>161</v>
      </c>
      <c r="D174" s="9">
        <v>2031181418</v>
      </c>
      <c r="E174" s="9">
        <v>2392376866</v>
      </c>
      <c r="F174" s="9">
        <v>2447888430</v>
      </c>
      <c r="G174" s="9">
        <v>2445405597</v>
      </c>
      <c r="H174" s="9">
        <v>2649000139</v>
      </c>
      <c r="I174" s="9">
        <v>2544688617</v>
      </c>
      <c r="J174" s="9">
        <f>+[1]N39a!$J$59</f>
        <v>2616401834</v>
      </c>
    </row>
    <row r="175" spans="1:10" ht="15" customHeight="1" x14ac:dyDescent="0.15">
      <c r="A175" s="4"/>
      <c r="B175" s="4"/>
      <c r="C175" s="5"/>
      <c r="D175" s="12" t="s">
        <v>54</v>
      </c>
      <c r="E175" s="12"/>
      <c r="F175" s="12"/>
      <c r="G175" s="12"/>
      <c r="H175" s="12"/>
      <c r="I175" s="12"/>
      <c r="J175" s="12"/>
    </row>
    <row r="176" spans="1:10" ht="15" customHeight="1" x14ac:dyDescent="0.15">
      <c r="A176" s="18"/>
      <c r="B176" s="18"/>
      <c r="C176" s="19" t="s">
        <v>239</v>
      </c>
      <c r="D176" s="20" t="s">
        <v>54</v>
      </c>
      <c r="E176" s="20"/>
      <c r="F176" s="20"/>
      <c r="G176" s="20"/>
      <c r="H176" s="20"/>
      <c r="I176" s="20"/>
      <c r="J176" s="20"/>
    </row>
    <row r="177" spans="1:10" ht="15" customHeight="1" x14ac:dyDescent="0.15">
      <c r="A177" s="7"/>
      <c r="B177" s="7"/>
      <c r="C177" s="8" t="s">
        <v>270</v>
      </c>
      <c r="D177" s="16" t="s">
        <v>54</v>
      </c>
      <c r="E177" s="16"/>
      <c r="F177" s="16"/>
      <c r="G177" s="16"/>
      <c r="H177" s="16"/>
      <c r="I177" s="16"/>
      <c r="J177" s="16"/>
    </row>
    <row r="178" spans="1:10" ht="15" customHeight="1" x14ac:dyDescent="0.15">
      <c r="A178" s="4" t="s">
        <v>23</v>
      </c>
      <c r="B178" s="4" t="s">
        <v>24</v>
      </c>
      <c r="C178" s="5" t="s">
        <v>127</v>
      </c>
      <c r="D178" s="6">
        <v>10600370</v>
      </c>
      <c r="E178" s="6">
        <v>6009953</v>
      </c>
      <c r="F178" s="6">
        <v>55452251</v>
      </c>
      <c r="G178" s="6">
        <v>46999141</v>
      </c>
      <c r="H178" s="6">
        <v>39791674</v>
      </c>
      <c r="I178" s="6">
        <v>35838409</v>
      </c>
      <c r="J178" s="6">
        <f>+[1]N39a!L9</f>
        <v>48751348</v>
      </c>
    </row>
    <row r="179" spans="1:10" ht="15" customHeight="1" x14ac:dyDescent="0.15">
      <c r="A179" s="4" t="s">
        <v>23</v>
      </c>
      <c r="B179" s="4" t="s">
        <v>24</v>
      </c>
      <c r="C179" s="5" t="s">
        <v>128</v>
      </c>
      <c r="D179" s="6">
        <v>2616229</v>
      </c>
      <c r="E179" s="6">
        <v>748152</v>
      </c>
      <c r="F179" s="6">
        <v>1202871</v>
      </c>
      <c r="G179" s="6">
        <v>675803</v>
      </c>
      <c r="H179" s="6">
        <v>837966</v>
      </c>
      <c r="I179" s="6">
        <v>666052</v>
      </c>
      <c r="J179" s="6">
        <f>+[1]N39a!L10</f>
        <v>1691936</v>
      </c>
    </row>
    <row r="180" spans="1:10" ht="15" customHeight="1" x14ac:dyDescent="0.15">
      <c r="A180" s="4" t="s">
        <v>23</v>
      </c>
      <c r="B180" s="4" t="s">
        <v>24</v>
      </c>
      <c r="C180" s="5" t="s">
        <v>129</v>
      </c>
      <c r="D180" s="6">
        <v>3464106</v>
      </c>
      <c r="E180" s="6">
        <v>4109586</v>
      </c>
      <c r="F180" s="6">
        <v>3747859</v>
      </c>
      <c r="G180" s="6">
        <v>2631096</v>
      </c>
      <c r="H180" s="6">
        <v>7583043</v>
      </c>
      <c r="I180" s="6">
        <v>8875156</v>
      </c>
      <c r="J180" s="6">
        <f>+[1]N39a!L11</f>
        <v>7003040</v>
      </c>
    </row>
    <row r="181" spans="1:10" ht="15" customHeight="1" x14ac:dyDescent="0.15">
      <c r="A181" s="4" t="s">
        <v>23</v>
      </c>
      <c r="B181" s="4" t="s">
        <v>24</v>
      </c>
      <c r="C181" s="5" t="s">
        <v>130</v>
      </c>
      <c r="D181" s="6">
        <v>3773590</v>
      </c>
      <c r="E181" s="6">
        <v>8219742</v>
      </c>
      <c r="F181" s="6">
        <v>1805463</v>
      </c>
      <c r="G181" s="6">
        <v>2354043</v>
      </c>
      <c r="H181" s="6">
        <v>3651021</v>
      </c>
      <c r="I181" s="6">
        <v>2615964</v>
      </c>
      <c r="J181" s="6">
        <f>+[1]N39a!L12</f>
        <v>927706</v>
      </c>
    </row>
    <row r="182" spans="1:10" ht="15" customHeight="1" x14ac:dyDescent="0.15">
      <c r="A182" s="4" t="s">
        <v>23</v>
      </c>
      <c r="B182" s="4" t="s">
        <v>24</v>
      </c>
      <c r="C182" s="5" t="s">
        <v>131</v>
      </c>
      <c r="D182" s="6">
        <v>106426588</v>
      </c>
      <c r="E182" s="6">
        <v>117619215</v>
      </c>
      <c r="F182" s="6">
        <v>102151165</v>
      </c>
      <c r="G182" s="6">
        <v>131389174</v>
      </c>
      <c r="H182" s="6">
        <v>128245758</v>
      </c>
      <c r="I182" s="6">
        <v>116238759</v>
      </c>
      <c r="J182" s="6">
        <f>+[1]N39a!L13</f>
        <v>138349590</v>
      </c>
    </row>
    <row r="183" spans="1:10" ht="15" customHeight="1" x14ac:dyDescent="0.15">
      <c r="A183" s="4" t="s">
        <v>23</v>
      </c>
      <c r="B183" s="4" t="s">
        <v>24</v>
      </c>
      <c r="C183" s="5" t="s">
        <v>132</v>
      </c>
      <c r="D183" s="6">
        <v>8306862</v>
      </c>
      <c r="E183" s="6">
        <v>9486260</v>
      </c>
      <c r="F183" s="6">
        <v>5312716</v>
      </c>
      <c r="G183" s="6">
        <v>6084007</v>
      </c>
      <c r="H183" s="6">
        <v>4024057</v>
      </c>
      <c r="I183" s="6">
        <v>5048872</v>
      </c>
      <c r="J183" s="6">
        <f>+[1]N39a!L14</f>
        <v>5419680</v>
      </c>
    </row>
    <row r="184" spans="1:10" ht="15" customHeight="1" x14ac:dyDescent="0.15">
      <c r="A184" s="7" t="s">
        <v>23</v>
      </c>
      <c r="B184" s="7" t="s">
        <v>24</v>
      </c>
      <c r="C184" s="8" t="s">
        <v>135</v>
      </c>
      <c r="D184" s="9">
        <v>135187745</v>
      </c>
      <c r="E184" s="9">
        <v>146192908</v>
      </c>
      <c r="F184" s="9">
        <v>169672325</v>
      </c>
      <c r="G184" s="9">
        <v>190133264</v>
      </c>
      <c r="H184" s="9">
        <v>184133519</v>
      </c>
      <c r="I184" s="9">
        <v>169283212</v>
      </c>
      <c r="J184" s="9">
        <f>+SUM(J178:J183)</f>
        <v>202143300</v>
      </c>
    </row>
    <row r="185" spans="1:10" ht="15" customHeight="1" x14ac:dyDescent="0.15">
      <c r="A185" s="4" t="s">
        <v>23</v>
      </c>
      <c r="B185" s="4" t="s">
        <v>24</v>
      </c>
      <c r="C185" s="5" t="s">
        <v>128</v>
      </c>
      <c r="D185" s="6">
        <v>27369</v>
      </c>
      <c r="E185" s="6">
        <v>19448</v>
      </c>
      <c r="F185" s="6">
        <v>7676</v>
      </c>
      <c r="G185" s="11">
        <v>0</v>
      </c>
      <c r="H185" s="11">
        <v>0</v>
      </c>
      <c r="I185" s="6">
        <v>6230</v>
      </c>
      <c r="J185" s="6">
        <f>+[1]N39a!L19</f>
        <v>0</v>
      </c>
    </row>
    <row r="186" spans="1:10" ht="15" customHeight="1" x14ac:dyDescent="0.15">
      <c r="A186" s="4" t="s">
        <v>23</v>
      </c>
      <c r="B186" s="4" t="s">
        <v>24</v>
      </c>
      <c r="C186" s="5" t="s">
        <v>138</v>
      </c>
      <c r="D186" s="6">
        <v>1097265</v>
      </c>
      <c r="E186" s="6">
        <v>2693188</v>
      </c>
      <c r="F186" s="6">
        <v>1819023</v>
      </c>
      <c r="G186" s="6">
        <v>2418421</v>
      </c>
      <c r="H186" s="6">
        <v>381383</v>
      </c>
      <c r="I186" s="6">
        <v>2109082</v>
      </c>
      <c r="J186" s="6">
        <f>+[1]N39a!L21</f>
        <v>293550</v>
      </c>
    </row>
    <row r="187" spans="1:10" ht="15" customHeight="1" x14ac:dyDescent="0.15">
      <c r="A187" s="4" t="s">
        <v>23</v>
      </c>
      <c r="B187" s="4" t="s">
        <v>24</v>
      </c>
      <c r="C187" s="5" t="s">
        <v>130</v>
      </c>
      <c r="D187" s="6">
        <v>11153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6">
        <v>0</v>
      </c>
    </row>
    <row r="188" spans="1:10" ht="15" customHeight="1" x14ac:dyDescent="0.15">
      <c r="A188" s="4" t="s">
        <v>23</v>
      </c>
      <c r="B188" s="4" t="s">
        <v>24</v>
      </c>
      <c r="C188" s="5" t="s">
        <v>140</v>
      </c>
      <c r="D188" s="6">
        <v>5806961</v>
      </c>
      <c r="E188" s="6">
        <v>5692274</v>
      </c>
      <c r="F188" s="6">
        <v>4392874</v>
      </c>
      <c r="G188" s="6">
        <v>4651727</v>
      </c>
      <c r="H188" s="6">
        <v>4756790</v>
      </c>
      <c r="I188" s="6">
        <v>4293789</v>
      </c>
      <c r="J188" s="6">
        <f>+[1]N39a!$L$24</f>
        <v>4154881</v>
      </c>
    </row>
    <row r="189" spans="1:10" ht="15" customHeight="1" x14ac:dyDescent="0.15">
      <c r="A189" s="4" t="s">
        <v>23</v>
      </c>
      <c r="B189" s="4" t="s">
        <v>24</v>
      </c>
      <c r="C189" s="5" t="s">
        <v>141</v>
      </c>
      <c r="D189" s="6">
        <v>91177374</v>
      </c>
      <c r="E189" s="6">
        <v>88821816</v>
      </c>
      <c r="F189" s="6">
        <v>75430392</v>
      </c>
      <c r="G189" s="6">
        <v>76485364</v>
      </c>
      <c r="H189" s="6">
        <v>74868209</v>
      </c>
      <c r="I189" s="6">
        <v>83633756</v>
      </c>
      <c r="J189" s="6">
        <f>+[1]N39a!$L$25</f>
        <v>86624131</v>
      </c>
    </row>
    <row r="190" spans="1:10" ht="15" customHeight="1" x14ac:dyDescent="0.15">
      <c r="A190" s="4" t="s">
        <v>23</v>
      </c>
      <c r="B190" s="4" t="s">
        <v>24</v>
      </c>
      <c r="C190" s="5" t="s">
        <v>142</v>
      </c>
      <c r="D190" s="11">
        <v>0</v>
      </c>
      <c r="E190" s="6">
        <v>77709396</v>
      </c>
      <c r="F190" s="6">
        <v>72771801</v>
      </c>
      <c r="G190" s="6">
        <v>78139887</v>
      </c>
      <c r="H190" s="6">
        <v>78620005</v>
      </c>
      <c r="I190" s="6">
        <v>108835018</v>
      </c>
      <c r="J190" s="6">
        <f>+[1]N39a!$L$26</f>
        <v>88597479</v>
      </c>
    </row>
    <row r="191" spans="1:10" ht="15" customHeight="1" x14ac:dyDescent="0.15">
      <c r="A191" s="4" t="s">
        <v>23</v>
      </c>
      <c r="B191" s="4" t="s">
        <v>24</v>
      </c>
      <c r="C191" s="5" t="s">
        <v>143</v>
      </c>
      <c r="D191" s="6">
        <v>8621686</v>
      </c>
      <c r="E191" s="6">
        <v>15484298</v>
      </c>
      <c r="F191" s="6">
        <v>22825774</v>
      </c>
      <c r="G191" s="6">
        <v>26846699</v>
      </c>
      <c r="H191" s="6">
        <v>26700739</v>
      </c>
      <c r="I191" s="6">
        <v>33272075</v>
      </c>
      <c r="J191" s="6">
        <f>+[1]N39a!$L$27</f>
        <v>33903208</v>
      </c>
    </row>
    <row r="192" spans="1:10" ht="15" customHeight="1" x14ac:dyDescent="0.15">
      <c r="A192" s="7" t="s">
        <v>23</v>
      </c>
      <c r="B192" s="7" t="s">
        <v>24</v>
      </c>
      <c r="C192" s="8" t="s">
        <v>144</v>
      </c>
      <c r="D192" s="9">
        <v>106741808</v>
      </c>
      <c r="E192" s="9">
        <v>190420420</v>
      </c>
      <c r="F192" s="9">
        <v>177247540</v>
      </c>
      <c r="G192" s="9">
        <v>188542098</v>
      </c>
      <c r="H192" s="9">
        <v>185327126</v>
      </c>
      <c r="I192" s="9">
        <v>232149950</v>
      </c>
      <c r="J192" s="9">
        <f>+SUM(J185:J191)</f>
        <v>213573249</v>
      </c>
    </row>
    <row r="193" spans="1:10" ht="15" customHeight="1" x14ac:dyDescent="0.15">
      <c r="A193" s="7" t="s">
        <v>23</v>
      </c>
      <c r="B193" s="7" t="s">
        <v>24</v>
      </c>
      <c r="C193" s="8" t="s">
        <v>145</v>
      </c>
      <c r="D193" s="9">
        <v>241929553</v>
      </c>
      <c r="E193" s="9">
        <v>336613328</v>
      </c>
      <c r="F193" s="9">
        <v>346919865</v>
      </c>
      <c r="G193" s="9">
        <v>378675362</v>
      </c>
      <c r="H193" s="9">
        <v>369460645</v>
      </c>
      <c r="I193" s="9">
        <v>401433162</v>
      </c>
      <c r="J193" s="9">
        <f>+J192+J184</f>
        <v>415716549</v>
      </c>
    </row>
    <row r="194" spans="1:10" ht="15" customHeight="1" x14ac:dyDescent="0.15">
      <c r="A194" s="4" t="s">
        <v>23</v>
      </c>
      <c r="B194" s="4" t="s">
        <v>24</v>
      </c>
      <c r="C194" s="5" t="s">
        <v>147</v>
      </c>
      <c r="D194" s="6">
        <v>9136741</v>
      </c>
      <c r="E194" s="6">
        <v>3944020</v>
      </c>
      <c r="F194" s="6">
        <v>57816219</v>
      </c>
      <c r="G194" s="6">
        <v>17420871</v>
      </c>
      <c r="H194" s="6">
        <v>7165723</v>
      </c>
      <c r="I194" s="6">
        <v>10318011</v>
      </c>
      <c r="J194" s="6">
        <f>+[1]N39a!L33</f>
        <v>74525</v>
      </c>
    </row>
    <row r="195" spans="1:10" ht="15" customHeight="1" x14ac:dyDescent="0.15">
      <c r="A195" s="4" t="s">
        <v>23</v>
      </c>
      <c r="B195" s="4" t="s">
        <v>24</v>
      </c>
      <c r="C195" s="5" t="s">
        <v>148</v>
      </c>
      <c r="D195" s="11">
        <v>0</v>
      </c>
      <c r="E195" s="6">
        <v>5222995</v>
      </c>
      <c r="F195" s="6">
        <v>5132692</v>
      </c>
      <c r="G195" s="6">
        <v>6856375</v>
      </c>
      <c r="H195" s="6">
        <v>7120004</v>
      </c>
      <c r="I195" s="6">
        <v>8050335</v>
      </c>
      <c r="J195" s="6">
        <f>+[1]N39a!L34</f>
        <v>7760980</v>
      </c>
    </row>
    <row r="196" spans="1:10" ht="15" customHeight="1" x14ac:dyDescent="0.15">
      <c r="A196" s="4" t="s">
        <v>23</v>
      </c>
      <c r="B196" s="4" t="s">
        <v>24</v>
      </c>
      <c r="C196" s="5" t="s">
        <v>138</v>
      </c>
      <c r="D196" s="6">
        <v>105256846</v>
      </c>
      <c r="E196" s="6">
        <v>104313460</v>
      </c>
      <c r="F196" s="6">
        <v>90687598</v>
      </c>
      <c r="G196" s="6">
        <v>114295336</v>
      </c>
      <c r="H196" s="6">
        <v>107150843</v>
      </c>
      <c r="I196" s="6">
        <v>111061165</v>
      </c>
      <c r="J196" s="6">
        <f>+[1]N39a!L35</f>
        <v>136899671</v>
      </c>
    </row>
    <row r="197" spans="1:10" ht="15" customHeight="1" x14ac:dyDescent="0.15">
      <c r="A197" s="4" t="s">
        <v>23</v>
      </c>
      <c r="B197" s="4" t="s">
        <v>24</v>
      </c>
      <c r="C197" s="5" t="s">
        <v>149</v>
      </c>
      <c r="D197" s="6">
        <v>9467333</v>
      </c>
      <c r="E197" s="6">
        <v>19373593</v>
      </c>
      <c r="F197" s="6">
        <v>24510831</v>
      </c>
      <c r="G197" s="6">
        <v>1490297</v>
      </c>
      <c r="H197" s="6">
        <v>3376896</v>
      </c>
      <c r="I197" s="6">
        <v>4679336</v>
      </c>
      <c r="J197" s="6">
        <f>+[1]N39a!L36</f>
        <v>4298990</v>
      </c>
    </row>
    <row r="198" spans="1:10" ht="15" customHeight="1" x14ac:dyDescent="0.15">
      <c r="A198" s="4" t="s">
        <v>23</v>
      </c>
      <c r="B198" s="4" t="s">
        <v>24</v>
      </c>
      <c r="C198" s="5" t="s">
        <v>150</v>
      </c>
      <c r="D198" s="6">
        <v>4567923</v>
      </c>
      <c r="E198" s="6">
        <v>7733980</v>
      </c>
      <c r="F198" s="6">
        <v>8638195</v>
      </c>
      <c r="G198" s="6">
        <v>7416838</v>
      </c>
      <c r="H198" s="6">
        <v>5148498</v>
      </c>
      <c r="I198" s="6">
        <v>3723662</v>
      </c>
      <c r="J198" s="6">
        <f>+[1]N39a!L37</f>
        <v>5048805</v>
      </c>
    </row>
    <row r="199" spans="1:10" ht="15" customHeight="1" x14ac:dyDescent="0.15">
      <c r="A199" s="4" t="s">
        <v>23</v>
      </c>
      <c r="B199" s="4" t="s">
        <v>24</v>
      </c>
      <c r="C199" s="5" t="s">
        <v>152</v>
      </c>
      <c r="D199" s="6">
        <v>2929937</v>
      </c>
      <c r="E199" s="6">
        <v>3775740</v>
      </c>
      <c r="F199" s="6">
        <v>3486498</v>
      </c>
      <c r="G199" s="6">
        <v>3471344</v>
      </c>
      <c r="H199" s="6">
        <v>2898288</v>
      </c>
      <c r="I199" s="6">
        <v>4249598</v>
      </c>
      <c r="J199" s="6">
        <f>+[1]N39a!L39</f>
        <v>3532542</v>
      </c>
    </row>
    <row r="200" spans="1:10" ht="15" customHeight="1" x14ac:dyDescent="0.15">
      <c r="A200" s="7" t="s">
        <v>23</v>
      </c>
      <c r="B200" s="7" t="s">
        <v>24</v>
      </c>
      <c r="C200" s="8" t="s">
        <v>155</v>
      </c>
      <c r="D200" s="9">
        <v>131358780</v>
      </c>
      <c r="E200" s="9">
        <v>144363788</v>
      </c>
      <c r="F200" s="9">
        <v>190272033</v>
      </c>
      <c r="G200" s="9">
        <v>150951061</v>
      </c>
      <c r="H200" s="9">
        <v>132860252</v>
      </c>
      <c r="I200" s="9">
        <v>142082107</v>
      </c>
      <c r="J200" s="9">
        <f>+SUM(J194:J199)</f>
        <v>157615513</v>
      </c>
    </row>
    <row r="201" spans="1:10" ht="15" customHeight="1" x14ac:dyDescent="0.15">
      <c r="A201" s="4" t="s">
        <v>23</v>
      </c>
      <c r="B201" s="4" t="s">
        <v>24</v>
      </c>
      <c r="C201" s="5" t="s">
        <v>147</v>
      </c>
      <c r="D201" s="6">
        <v>2320339</v>
      </c>
      <c r="E201" s="11">
        <v>0</v>
      </c>
      <c r="F201" s="6">
        <v>1397260</v>
      </c>
      <c r="G201" s="11">
        <v>0</v>
      </c>
      <c r="H201" s="11">
        <v>0</v>
      </c>
      <c r="I201" s="11">
        <v>0</v>
      </c>
      <c r="J201" s="11">
        <f>+[1]N39a!L44</f>
        <v>0</v>
      </c>
    </row>
    <row r="202" spans="1:10" ht="15" customHeight="1" x14ac:dyDescent="0.15">
      <c r="A202" s="4" t="s">
        <v>23</v>
      </c>
      <c r="B202" s="4" t="s">
        <v>24</v>
      </c>
      <c r="C202" s="5" t="s">
        <v>148</v>
      </c>
      <c r="D202" s="11">
        <v>0</v>
      </c>
      <c r="E202" s="6">
        <v>79765799</v>
      </c>
      <c r="F202" s="6">
        <v>79215415</v>
      </c>
      <c r="G202" s="6">
        <v>89145318</v>
      </c>
      <c r="H202" s="6">
        <v>88802830</v>
      </c>
      <c r="I202" s="6">
        <v>109101153</v>
      </c>
      <c r="J202" s="11">
        <f>+[1]N39a!L45</f>
        <v>88098321</v>
      </c>
    </row>
    <row r="203" spans="1:10" ht="15" customHeight="1" x14ac:dyDescent="0.15">
      <c r="A203" s="4" t="s">
        <v>23</v>
      </c>
      <c r="B203" s="4" t="s">
        <v>24</v>
      </c>
      <c r="C203" s="5" t="s">
        <v>149</v>
      </c>
      <c r="D203" s="6">
        <v>20731758</v>
      </c>
      <c r="E203" s="6">
        <v>29761083</v>
      </c>
      <c r="F203" s="6">
        <v>32595260</v>
      </c>
      <c r="G203" s="6">
        <v>9696320</v>
      </c>
      <c r="H203" s="6">
        <v>9730794</v>
      </c>
      <c r="I203" s="6">
        <v>18417695</v>
      </c>
      <c r="J203" s="11">
        <f>+[1]N39a!L47</f>
        <v>19669978</v>
      </c>
    </row>
    <row r="204" spans="1:10" ht="15" customHeight="1" x14ac:dyDescent="0.15">
      <c r="A204" s="4" t="s">
        <v>23</v>
      </c>
      <c r="B204" s="4" t="s">
        <v>24</v>
      </c>
      <c r="C204" s="5" t="s">
        <v>150</v>
      </c>
      <c r="D204" s="11">
        <v>0</v>
      </c>
      <c r="E204" s="6">
        <v>2323854</v>
      </c>
      <c r="F204" s="6">
        <v>2381973</v>
      </c>
      <c r="G204" s="6">
        <v>3453648</v>
      </c>
      <c r="H204" s="6">
        <v>3812824</v>
      </c>
      <c r="I204" s="6">
        <v>4289084</v>
      </c>
      <c r="J204" s="11">
        <f>+[1]N39a!$L$48</f>
        <v>4236448</v>
      </c>
    </row>
    <row r="205" spans="1:10" ht="15" customHeight="1" x14ac:dyDescent="0.15">
      <c r="A205" s="4" t="s">
        <v>23</v>
      </c>
      <c r="B205" s="4" t="s">
        <v>24</v>
      </c>
      <c r="C205" s="5" t="s">
        <v>152</v>
      </c>
      <c r="D205" s="6">
        <v>847985</v>
      </c>
      <c r="E205" s="6">
        <v>52708</v>
      </c>
      <c r="F205" s="6">
        <v>36837</v>
      </c>
      <c r="G205" s="11">
        <v>0</v>
      </c>
      <c r="H205" s="6">
        <v>42094</v>
      </c>
      <c r="I205" s="6">
        <v>44456</v>
      </c>
      <c r="J205" s="11">
        <f>+[1]N39a!$L$50</f>
        <v>54502</v>
      </c>
    </row>
    <row r="206" spans="1:10" ht="15" customHeight="1" x14ac:dyDescent="0.15">
      <c r="A206" s="7" t="s">
        <v>23</v>
      </c>
      <c r="B206" s="7" t="s">
        <v>24</v>
      </c>
      <c r="C206" s="8" t="s">
        <v>159</v>
      </c>
      <c r="D206" s="9">
        <v>23900082</v>
      </c>
      <c r="E206" s="9">
        <v>111903444</v>
      </c>
      <c r="F206" s="9">
        <v>115626745</v>
      </c>
      <c r="G206" s="9">
        <v>102295286</v>
      </c>
      <c r="H206" s="9">
        <v>102388542</v>
      </c>
      <c r="I206" s="9">
        <v>131852388</v>
      </c>
      <c r="J206" s="9">
        <f>+SUM(J201:J205)</f>
        <v>112059249</v>
      </c>
    </row>
    <row r="207" spans="1:10" ht="15" customHeight="1" x14ac:dyDescent="0.15">
      <c r="A207" s="4" t="s">
        <v>23</v>
      </c>
      <c r="B207" s="4" t="s">
        <v>24</v>
      </c>
      <c r="C207" s="5" t="s">
        <v>160</v>
      </c>
      <c r="D207" s="6">
        <v>86670691</v>
      </c>
      <c r="E207" s="6">
        <v>80346096</v>
      </c>
      <c r="F207" s="6">
        <v>41021087</v>
      </c>
      <c r="G207" s="6">
        <v>125429015</v>
      </c>
      <c r="H207" s="6">
        <v>134211851</v>
      </c>
      <c r="I207" s="6">
        <v>127498667</v>
      </c>
      <c r="J207" s="6">
        <f>+[1]N39a!L56</f>
        <v>146041787</v>
      </c>
    </row>
    <row r="208" spans="1:10" ht="15" customHeight="1" x14ac:dyDescent="0.15">
      <c r="A208" s="7" t="s">
        <v>23</v>
      </c>
      <c r="B208" s="7" t="s">
        <v>24</v>
      </c>
      <c r="C208" s="8" t="s">
        <v>161</v>
      </c>
      <c r="D208" s="9">
        <v>241929553</v>
      </c>
      <c r="E208" s="9">
        <v>336613328</v>
      </c>
      <c r="F208" s="9">
        <v>346919865</v>
      </c>
      <c r="G208" s="9">
        <v>378675362</v>
      </c>
      <c r="H208" s="9">
        <v>369460645</v>
      </c>
      <c r="I208" s="9">
        <v>401433162</v>
      </c>
      <c r="J208" s="9">
        <f>+[1]N39a!$L$59</f>
        <v>415716549</v>
      </c>
    </row>
    <row r="209" spans="1:10" ht="15" customHeight="1" x14ac:dyDescent="0.15">
      <c r="A209" s="4"/>
      <c r="B209" s="4"/>
      <c r="C209" s="5"/>
      <c r="D209" s="12" t="s">
        <v>54</v>
      </c>
      <c r="E209" s="12"/>
      <c r="F209" s="12"/>
      <c r="G209" s="12"/>
      <c r="H209" s="12"/>
      <c r="I209" s="12"/>
      <c r="J209" s="12"/>
    </row>
    <row r="210" spans="1:10" ht="15" customHeight="1" x14ac:dyDescent="0.15">
      <c r="A210" s="7"/>
      <c r="B210" s="7"/>
      <c r="C210" s="8" t="s">
        <v>274</v>
      </c>
      <c r="D210" s="16" t="s">
        <v>54</v>
      </c>
      <c r="E210" s="16"/>
      <c r="F210" s="16"/>
      <c r="G210" s="16"/>
      <c r="H210" s="16"/>
      <c r="I210" s="16"/>
      <c r="J210" s="16"/>
    </row>
    <row r="211" spans="1:10" ht="15" customHeight="1" x14ac:dyDescent="0.15">
      <c r="A211" s="4" t="s">
        <v>23</v>
      </c>
      <c r="B211" s="4" t="s">
        <v>24</v>
      </c>
      <c r="C211" s="5" t="s">
        <v>127</v>
      </c>
      <c r="D211" s="6">
        <v>71807131</v>
      </c>
      <c r="E211" s="6">
        <v>125456333</v>
      </c>
      <c r="F211" s="6">
        <v>118125198</v>
      </c>
      <c r="G211" s="6">
        <v>126427049</v>
      </c>
      <c r="H211" s="6">
        <v>171173742</v>
      </c>
      <c r="I211" s="6">
        <v>98554283</v>
      </c>
      <c r="J211" s="6">
        <f>+[1]N39a!N9</f>
        <v>101180334</v>
      </c>
    </row>
    <row r="212" spans="1:10" ht="15" customHeight="1" x14ac:dyDescent="0.15">
      <c r="A212" s="4" t="s">
        <v>23</v>
      </c>
      <c r="B212" s="4" t="s">
        <v>24</v>
      </c>
      <c r="C212" s="5" t="s">
        <v>128</v>
      </c>
      <c r="D212" s="6">
        <v>812459</v>
      </c>
      <c r="E212" s="6">
        <v>1409348</v>
      </c>
      <c r="F212" s="6">
        <v>1342200</v>
      </c>
      <c r="G212" s="6">
        <v>2148080</v>
      </c>
      <c r="H212" s="6">
        <v>2159750</v>
      </c>
      <c r="I212" s="6">
        <v>2293888</v>
      </c>
      <c r="J212" s="6">
        <f>+[1]N39a!N10</f>
        <v>2799041</v>
      </c>
    </row>
    <row r="213" spans="1:10" ht="15" customHeight="1" x14ac:dyDescent="0.15">
      <c r="A213" s="4" t="s">
        <v>23</v>
      </c>
      <c r="B213" s="4" t="s">
        <v>24</v>
      </c>
      <c r="C213" s="5" t="s">
        <v>129</v>
      </c>
      <c r="D213" s="6">
        <v>255494665</v>
      </c>
      <c r="E213" s="6">
        <v>279270232</v>
      </c>
      <c r="F213" s="6">
        <v>168260687</v>
      </c>
      <c r="G213" s="6">
        <v>194181511</v>
      </c>
      <c r="H213" s="6">
        <v>238090901</v>
      </c>
      <c r="I213" s="6">
        <v>235166260</v>
      </c>
      <c r="J213" s="6">
        <f>+[1]N39a!N11</f>
        <v>209927556</v>
      </c>
    </row>
    <row r="214" spans="1:10" ht="15" customHeight="1" x14ac:dyDescent="0.15">
      <c r="A214" s="4" t="s">
        <v>23</v>
      </c>
      <c r="B214" s="4" t="s">
        <v>24</v>
      </c>
      <c r="C214" s="5" t="s">
        <v>130</v>
      </c>
      <c r="D214" s="6">
        <v>877548</v>
      </c>
      <c r="E214" s="6">
        <v>1598537</v>
      </c>
      <c r="F214" s="6">
        <v>4338549</v>
      </c>
      <c r="G214" s="6">
        <v>605498</v>
      </c>
      <c r="H214" s="6">
        <v>1551657</v>
      </c>
      <c r="I214" s="6">
        <v>2311815</v>
      </c>
      <c r="J214" s="6">
        <f>+[1]N39a!N12</f>
        <v>1285779</v>
      </c>
    </row>
    <row r="215" spans="1:10" ht="15" customHeight="1" x14ac:dyDescent="0.15">
      <c r="A215" s="4" t="s">
        <v>23</v>
      </c>
      <c r="B215" s="4" t="s">
        <v>24</v>
      </c>
      <c r="C215" s="5" t="s">
        <v>132</v>
      </c>
      <c r="D215" s="11">
        <v>0</v>
      </c>
      <c r="E215" s="6">
        <v>934221</v>
      </c>
      <c r="F215" s="6">
        <v>5076903</v>
      </c>
      <c r="G215" s="6">
        <v>3533154</v>
      </c>
      <c r="H215" s="6">
        <v>2898964</v>
      </c>
      <c r="I215" s="6">
        <v>3624269</v>
      </c>
      <c r="J215" s="6">
        <f>+[1]N39a!N14</f>
        <v>3602291</v>
      </c>
    </row>
    <row r="216" spans="1:10" ht="15" customHeight="1" x14ac:dyDescent="0.15">
      <c r="A216" s="7" t="s">
        <v>23</v>
      </c>
      <c r="B216" s="7" t="s">
        <v>24</v>
      </c>
      <c r="C216" s="8" t="s">
        <v>135</v>
      </c>
      <c r="D216" s="9">
        <v>328991803</v>
      </c>
      <c r="E216" s="9">
        <v>408668671</v>
      </c>
      <c r="F216" s="9">
        <v>297143537</v>
      </c>
      <c r="G216" s="9">
        <v>326895292</v>
      </c>
      <c r="H216" s="9">
        <v>415875014</v>
      </c>
      <c r="I216" s="9">
        <v>341950515</v>
      </c>
      <c r="J216" s="9">
        <f>+SUM(J211:J215)</f>
        <v>318795001</v>
      </c>
    </row>
    <row r="217" spans="1:10" ht="15" customHeight="1" x14ac:dyDescent="0.15">
      <c r="A217" s="4" t="s">
        <v>23</v>
      </c>
      <c r="B217" s="4" t="s">
        <v>24</v>
      </c>
      <c r="C217" s="5" t="s">
        <v>137</v>
      </c>
      <c r="D217" s="6">
        <v>10909999</v>
      </c>
      <c r="E217" s="6">
        <v>7181008</v>
      </c>
      <c r="F217" s="6">
        <v>2503518</v>
      </c>
      <c r="G217" s="6">
        <v>499482</v>
      </c>
      <c r="H217" s="6">
        <v>97472</v>
      </c>
      <c r="I217" s="6">
        <v>17538</v>
      </c>
      <c r="J217" s="6">
        <f>+[1]N39a!N19</f>
        <v>18040</v>
      </c>
    </row>
    <row r="218" spans="1:10" ht="15" customHeight="1" x14ac:dyDescent="0.15">
      <c r="A218" s="4" t="s">
        <v>23</v>
      </c>
      <c r="B218" s="4" t="s">
        <v>24</v>
      </c>
      <c r="C218" s="5" t="s">
        <v>128</v>
      </c>
      <c r="D218" s="6">
        <v>28994</v>
      </c>
      <c r="E218" s="6">
        <v>54070</v>
      </c>
      <c r="F218" s="6">
        <v>8123</v>
      </c>
      <c r="G218" s="11">
        <v>0</v>
      </c>
      <c r="H218" s="11">
        <v>0</v>
      </c>
      <c r="I218" s="11">
        <v>0</v>
      </c>
      <c r="J218" s="6">
        <f>+[1]N39a!N20</f>
        <v>0</v>
      </c>
    </row>
    <row r="219" spans="1:10" ht="15" customHeight="1" x14ac:dyDescent="0.15">
      <c r="A219" s="4" t="s">
        <v>23</v>
      </c>
      <c r="B219" s="4" t="s">
        <v>24</v>
      </c>
      <c r="C219" s="5" t="s">
        <v>138</v>
      </c>
      <c r="D219" s="6">
        <v>123687797</v>
      </c>
      <c r="E219" s="6">
        <v>142012547</v>
      </c>
      <c r="F219" s="6">
        <v>83541459</v>
      </c>
      <c r="G219" s="6">
        <v>99064882</v>
      </c>
      <c r="H219" s="6">
        <v>129619416</v>
      </c>
      <c r="I219" s="6">
        <v>119976138</v>
      </c>
      <c r="J219" s="6">
        <f>+[1]N39a!N21</f>
        <v>129304640</v>
      </c>
    </row>
    <row r="220" spans="1:10" ht="15" customHeight="1" x14ac:dyDescent="0.15">
      <c r="A220" s="4" t="s">
        <v>23</v>
      </c>
      <c r="B220" s="4" t="s">
        <v>24</v>
      </c>
      <c r="C220" s="5" t="s">
        <v>140</v>
      </c>
      <c r="D220" s="6">
        <v>12066551</v>
      </c>
      <c r="E220" s="6">
        <v>15431674</v>
      </c>
      <c r="F220" s="6">
        <v>14192695</v>
      </c>
      <c r="G220" s="6">
        <v>14106140</v>
      </c>
      <c r="H220" s="6">
        <v>12266024</v>
      </c>
      <c r="I220" s="6">
        <v>11572054</v>
      </c>
      <c r="J220" s="6">
        <f>+[1]N39a!$N$24</f>
        <v>14799494</v>
      </c>
    </row>
    <row r="221" spans="1:10" ht="15" customHeight="1" x14ac:dyDescent="0.15">
      <c r="A221" s="4" t="s">
        <v>23</v>
      </c>
      <c r="B221" s="4" t="s">
        <v>24</v>
      </c>
      <c r="C221" s="5" t="s">
        <v>141</v>
      </c>
      <c r="D221" s="6">
        <v>4016819</v>
      </c>
      <c r="E221" s="6">
        <v>2468018</v>
      </c>
      <c r="F221" s="6">
        <v>2064229</v>
      </c>
      <c r="G221" s="6">
        <v>1634457</v>
      </c>
      <c r="H221" s="6">
        <v>1591539</v>
      </c>
      <c r="I221" s="6">
        <v>1824117</v>
      </c>
      <c r="J221" s="6">
        <f>+[1]N39a!$N$25</f>
        <v>1805626</v>
      </c>
    </row>
    <row r="222" spans="1:10" ht="15" customHeight="1" x14ac:dyDescent="0.15">
      <c r="A222" s="4" t="s">
        <v>23</v>
      </c>
      <c r="B222" s="4" t="s">
        <v>24</v>
      </c>
      <c r="C222" s="5" t="s">
        <v>142</v>
      </c>
      <c r="D222" s="11">
        <v>0</v>
      </c>
      <c r="E222" s="6">
        <v>1721911</v>
      </c>
      <c r="F222" s="6">
        <v>853118</v>
      </c>
      <c r="G222" s="6">
        <v>535206</v>
      </c>
      <c r="H222" s="11">
        <v>0</v>
      </c>
      <c r="I222" s="11">
        <v>0</v>
      </c>
      <c r="J222" s="6">
        <f>+[1]N39a!$N$26</f>
        <v>0</v>
      </c>
    </row>
    <row r="223" spans="1:10" ht="15" customHeight="1" x14ac:dyDescent="0.15">
      <c r="A223" s="4" t="s">
        <v>23</v>
      </c>
      <c r="B223" s="4" t="s">
        <v>24</v>
      </c>
      <c r="C223" s="5" t="s">
        <v>143</v>
      </c>
      <c r="D223" s="6">
        <v>30315</v>
      </c>
      <c r="E223" s="6">
        <v>1001659</v>
      </c>
      <c r="F223" s="6">
        <v>8111693</v>
      </c>
      <c r="G223" s="6">
        <v>9554551</v>
      </c>
      <c r="H223" s="6">
        <v>11788572</v>
      </c>
      <c r="I223" s="6">
        <v>18855707</v>
      </c>
      <c r="J223" s="6">
        <f>+[1]N39a!$N$27</f>
        <v>16780191</v>
      </c>
    </row>
    <row r="224" spans="1:10" ht="15" customHeight="1" x14ac:dyDescent="0.15">
      <c r="A224" s="7" t="s">
        <v>23</v>
      </c>
      <c r="B224" s="7" t="s">
        <v>24</v>
      </c>
      <c r="C224" s="8" t="s">
        <v>144</v>
      </c>
      <c r="D224" s="9">
        <v>150740475</v>
      </c>
      <c r="E224" s="9">
        <v>169870887</v>
      </c>
      <c r="F224" s="9">
        <v>111274835</v>
      </c>
      <c r="G224" s="9">
        <v>125394718</v>
      </c>
      <c r="H224" s="9">
        <v>155363023</v>
      </c>
      <c r="I224" s="9">
        <v>152245554</v>
      </c>
      <c r="J224" s="9">
        <f>+SUM(J217:J223)</f>
        <v>162707991</v>
      </c>
    </row>
    <row r="225" spans="1:10" ht="15" customHeight="1" x14ac:dyDescent="0.15">
      <c r="A225" s="7" t="s">
        <v>23</v>
      </c>
      <c r="B225" s="7" t="s">
        <v>24</v>
      </c>
      <c r="C225" s="8" t="s">
        <v>145</v>
      </c>
      <c r="D225" s="9">
        <v>479732278</v>
      </c>
      <c r="E225" s="9">
        <v>578539558</v>
      </c>
      <c r="F225" s="9">
        <v>408418372</v>
      </c>
      <c r="G225" s="9">
        <v>452290010</v>
      </c>
      <c r="H225" s="9">
        <v>571238037</v>
      </c>
      <c r="I225" s="9">
        <v>494196069</v>
      </c>
      <c r="J225" s="9">
        <f>+J224+J216</f>
        <v>481502992</v>
      </c>
    </row>
    <row r="226" spans="1:10" ht="15" customHeight="1" x14ac:dyDescent="0.15">
      <c r="A226" s="4" t="s">
        <v>23</v>
      </c>
      <c r="B226" s="4" t="s">
        <v>24</v>
      </c>
      <c r="C226" s="5" t="s">
        <v>147</v>
      </c>
      <c r="D226" s="6">
        <v>274711372</v>
      </c>
      <c r="E226" s="6">
        <v>318053211</v>
      </c>
      <c r="F226" s="6">
        <v>219667561</v>
      </c>
      <c r="G226" s="6">
        <v>286742445</v>
      </c>
      <c r="H226" s="6">
        <v>405277019</v>
      </c>
      <c r="I226" s="6">
        <v>329046419</v>
      </c>
      <c r="J226" s="6">
        <f>+[1]N39a!N33</f>
        <v>317068159</v>
      </c>
    </row>
    <row r="227" spans="1:10" ht="15" customHeight="1" x14ac:dyDescent="0.15">
      <c r="A227" s="4" t="s">
        <v>23</v>
      </c>
      <c r="B227" s="4" t="s">
        <v>24</v>
      </c>
      <c r="C227" s="5" t="s">
        <v>148</v>
      </c>
      <c r="D227" s="11">
        <v>0</v>
      </c>
      <c r="E227" s="6">
        <v>961884</v>
      </c>
      <c r="F227" s="6">
        <v>369083</v>
      </c>
      <c r="G227" s="6">
        <v>181973</v>
      </c>
      <c r="H227" s="11">
        <v>0</v>
      </c>
      <c r="I227" s="11">
        <v>0</v>
      </c>
      <c r="J227" s="6">
        <f>+[1]N39a!N34</f>
        <v>0</v>
      </c>
    </row>
    <row r="228" spans="1:10" ht="15" customHeight="1" x14ac:dyDescent="0.15">
      <c r="A228" s="4" t="s">
        <v>23</v>
      </c>
      <c r="B228" s="4" t="s">
        <v>24</v>
      </c>
      <c r="C228" s="5" t="s">
        <v>138</v>
      </c>
      <c r="D228" s="6">
        <v>9423739</v>
      </c>
      <c r="E228" s="6">
        <v>11226384</v>
      </c>
      <c r="F228" s="6">
        <v>13426163</v>
      </c>
      <c r="G228" s="6">
        <v>11428067</v>
      </c>
      <c r="H228" s="6">
        <v>11110880</v>
      </c>
      <c r="I228" s="6">
        <v>12129980</v>
      </c>
      <c r="J228" s="6">
        <f>+[1]N39a!N35</f>
        <v>10834308</v>
      </c>
    </row>
    <row r="229" spans="1:10" ht="15" customHeight="1" x14ac:dyDescent="0.15">
      <c r="A229" s="4" t="s">
        <v>23</v>
      </c>
      <c r="B229" s="4" t="s">
        <v>24</v>
      </c>
      <c r="C229" s="5" t="s">
        <v>149</v>
      </c>
      <c r="D229" s="6">
        <v>3963597</v>
      </c>
      <c r="E229" s="6">
        <v>8231797</v>
      </c>
      <c r="F229" s="6">
        <v>1732806</v>
      </c>
      <c r="G229" s="6">
        <v>2458233</v>
      </c>
      <c r="H229" s="6">
        <v>4206892</v>
      </c>
      <c r="I229" s="6">
        <v>3899063</v>
      </c>
      <c r="J229" s="6">
        <f>+[1]N39a!N36</f>
        <v>1346943</v>
      </c>
    </row>
    <row r="230" spans="1:10" ht="15" customHeight="1" x14ac:dyDescent="0.15">
      <c r="A230" s="4" t="s">
        <v>23</v>
      </c>
      <c r="B230" s="4" t="s">
        <v>24</v>
      </c>
      <c r="C230" s="5" t="s">
        <v>150</v>
      </c>
      <c r="D230" s="6">
        <v>727604</v>
      </c>
      <c r="E230" s="6">
        <v>949003</v>
      </c>
      <c r="F230" s="6">
        <v>2881330</v>
      </c>
      <c r="G230" s="6">
        <v>1694692</v>
      </c>
      <c r="H230" s="6">
        <v>1798473</v>
      </c>
      <c r="I230" s="6">
        <v>3826751</v>
      </c>
      <c r="J230" s="6">
        <f>+[1]N39a!N37</f>
        <v>721978</v>
      </c>
    </row>
    <row r="231" spans="1:10" ht="15" customHeight="1" x14ac:dyDescent="0.15">
      <c r="A231" s="4" t="s">
        <v>23</v>
      </c>
      <c r="B231" s="4" t="s">
        <v>24</v>
      </c>
      <c r="C231" s="5" t="s">
        <v>151</v>
      </c>
      <c r="D231" s="6">
        <v>458720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6">
        <f>+[1]N39a!N38</f>
        <v>0</v>
      </c>
    </row>
    <row r="232" spans="1:10" ht="15" customHeight="1" x14ac:dyDescent="0.15">
      <c r="A232" s="4" t="s">
        <v>23</v>
      </c>
      <c r="B232" s="4" t="s">
        <v>24</v>
      </c>
      <c r="C232" s="5" t="s">
        <v>152</v>
      </c>
      <c r="D232" s="6">
        <v>2126894</v>
      </c>
      <c r="E232" s="6">
        <v>2368762</v>
      </c>
      <c r="F232" s="6">
        <v>1510241</v>
      </c>
      <c r="G232" s="6">
        <v>2119333</v>
      </c>
      <c r="H232" s="6">
        <v>2307298</v>
      </c>
      <c r="I232" s="6">
        <v>3010893</v>
      </c>
      <c r="J232" s="6">
        <f>+[1]N39a!N39</f>
        <v>2574413</v>
      </c>
    </row>
    <row r="233" spans="1:10" ht="15" customHeight="1" x14ac:dyDescent="0.15">
      <c r="A233" s="7" t="s">
        <v>23</v>
      </c>
      <c r="B233" s="7" t="s">
        <v>24</v>
      </c>
      <c r="C233" s="8" t="s">
        <v>155</v>
      </c>
      <c r="D233" s="9">
        <v>291411926</v>
      </c>
      <c r="E233" s="9">
        <v>341791041</v>
      </c>
      <c r="F233" s="9">
        <v>239587184</v>
      </c>
      <c r="G233" s="9">
        <v>304624743</v>
      </c>
      <c r="H233" s="9">
        <v>424700562</v>
      </c>
      <c r="I233" s="9">
        <v>351913106</v>
      </c>
      <c r="J233" s="9">
        <f>+SUM(J226:J232)</f>
        <v>332545801</v>
      </c>
    </row>
    <row r="234" spans="1:10" ht="15" customHeight="1" x14ac:dyDescent="0.15">
      <c r="A234" s="4" t="s">
        <v>23</v>
      </c>
      <c r="B234" s="4" t="s">
        <v>24</v>
      </c>
      <c r="C234" s="5" t="s">
        <v>147</v>
      </c>
      <c r="D234" s="6">
        <v>94937390</v>
      </c>
      <c r="E234" s="6">
        <v>130836911</v>
      </c>
      <c r="F234" s="6">
        <v>103993953</v>
      </c>
      <c r="G234" s="6">
        <v>69657491</v>
      </c>
      <c r="H234" s="6">
        <v>54530284</v>
      </c>
      <c r="I234" s="6">
        <v>50517002</v>
      </c>
      <c r="J234" s="6">
        <f>+[1]N39a!$N$44</f>
        <v>48485397</v>
      </c>
    </row>
    <row r="235" spans="1:10" ht="15" customHeight="1" x14ac:dyDescent="0.15">
      <c r="A235" s="4" t="s">
        <v>23</v>
      </c>
      <c r="B235" s="4" t="s">
        <v>24</v>
      </c>
      <c r="C235" s="5" t="s">
        <v>148</v>
      </c>
      <c r="D235" s="11">
        <v>0</v>
      </c>
      <c r="E235" s="6">
        <v>620340</v>
      </c>
      <c r="F235" s="6">
        <v>168643</v>
      </c>
      <c r="G235" s="11">
        <v>0</v>
      </c>
      <c r="H235" s="11">
        <v>0</v>
      </c>
      <c r="I235" s="11">
        <v>0</v>
      </c>
      <c r="J235" s="11">
        <v>0</v>
      </c>
    </row>
    <row r="236" spans="1:10" ht="15" customHeight="1" x14ac:dyDescent="0.15">
      <c r="A236" s="4" t="s">
        <v>23</v>
      </c>
      <c r="B236" s="4" t="s">
        <v>24</v>
      </c>
      <c r="C236" s="5" t="s">
        <v>149</v>
      </c>
      <c r="D236" s="6">
        <v>11153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</row>
    <row r="237" spans="1:10" ht="15" customHeight="1" x14ac:dyDescent="0.15">
      <c r="A237" s="7" t="s">
        <v>23</v>
      </c>
      <c r="B237" s="7" t="s">
        <v>24</v>
      </c>
      <c r="C237" s="8" t="s">
        <v>159</v>
      </c>
      <c r="D237" s="9">
        <v>94948543</v>
      </c>
      <c r="E237" s="9">
        <v>131457251</v>
      </c>
      <c r="F237" s="9">
        <v>104162596</v>
      </c>
      <c r="G237" s="9">
        <v>69657491</v>
      </c>
      <c r="H237" s="9">
        <v>54530284</v>
      </c>
      <c r="I237" s="9">
        <v>50517002</v>
      </c>
      <c r="J237" s="9">
        <f>+SUM(J234:J236)</f>
        <v>48485397</v>
      </c>
    </row>
    <row r="238" spans="1:10" ht="15" customHeight="1" x14ac:dyDescent="0.15">
      <c r="A238" s="4" t="s">
        <v>23</v>
      </c>
      <c r="B238" s="4" t="s">
        <v>24</v>
      </c>
      <c r="C238" s="5" t="s">
        <v>160</v>
      </c>
      <c r="D238" s="6">
        <v>93371809</v>
      </c>
      <c r="E238" s="6">
        <v>105291266</v>
      </c>
      <c r="F238" s="6">
        <v>64668592</v>
      </c>
      <c r="G238" s="6">
        <v>78007776</v>
      </c>
      <c r="H238" s="6">
        <v>92007191</v>
      </c>
      <c r="I238" s="6">
        <v>91765961</v>
      </c>
      <c r="J238" s="6">
        <f>+[1]N39a!$N$56</f>
        <v>100471794</v>
      </c>
    </row>
    <row r="239" spans="1:10" ht="15" customHeight="1" x14ac:dyDescent="0.15">
      <c r="A239" s="7" t="s">
        <v>23</v>
      </c>
      <c r="B239" s="7" t="s">
        <v>24</v>
      </c>
      <c r="C239" s="8" t="s">
        <v>161</v>
      </c>
      <c r="D239" s="9">
        <v>479732278</v>
      </c>
      <c r="E239" s="9">
        <v>578539558</v>
      </c>
      <c r="F239" s="9">
        <v>408418372</v>
      </c>
      <c r="G239" s="9">
        <v>452290010</v>
      </c>
      <c r="H239" s="9">
        <v>571238037</v>
      </c>
      <c r="I239" s="9">
        <v>494196069</v>
      </c>
      <c r="J239" s="9">
        <f>+[1]N39a!$N$59</f>
        <v>481502992</v>
      </c>
    </row>
    <row r="240" spans="1:10" ht="15" customHeight="1" x14ac:dyDescent="0.15">
      <c r="A240" s="4"/>
      <c r="B240" s="4"/>
      <c r="C240" s="5"/>
      <c r="D240" s="12" t="s">
        <v>54</v>
      </c>
      <c r="E240" s="12"/>
      <c r="F240" s="12"/>
      <c r="G240" s="12"/>
      <c r="H240" s="12"/>
      <c r="I240" s="12"/>
      <c r="J240" s="12"/>
    </row>
    <row r="241" spans="1:10" ht="15" customHeight="1" x14ac:dyDescent="0.15">
      <c r="A241" s="7"/>
      <c r="B241" s="7"/>
      <c r="C241" s="8" t="s">
        <v>276</v>
      </c>
      <c r="D241" s="16" t="s">
        <v>54</v>
      </c>
      <c r="E241" s="16"/>
      <c r="F241" s="16"/>
      <c r="G241" s="16"/>
      <c r="H241" s="16"/>
      <c r="I241" s="16"/>
      <c r="J241" s="16"/>
    </row>
    <row r="242" spans="1:10" ht="15" customHeight="1" x14ac:dyDescent="0.15">
      <c r="A242" s="4" t="s">
        <v>23</v>
      </c>
      <c r="B242" s="4" t="s">
        <v>24</v>
      </c>
      <c r="C242" s="5" t="s">
        <v>127</v>
      </c>
      <c r="D242" s="6">
        <v>3131431</v>
      </c>
      <c r="E242" s="6">
        <v>4255233</v>
      </c>
      <c r="F242" s="6">
        <v>4650510</v>
      </c>
      <c r="G242" s="6">
        <v>8340272</v>
      </c>
      <c r="H242" s="6">
        <v>6088607</v>
      </c>
      <c r="I242" s="6">
        <v>5897680</v>
      </c>
      <c r="J242" s="6">
        <f>+[1]N39a!P9</f>
        <v>9741444</v>
      </c>
    </row>
    <row r="243" spans="1:10" ht="15" customHeight="1" x14ac:dyDescent="0.15">
      <c r="A243" s="4" t="s">
        <v>23</v>
      </c>
      <c r="B243" s="4" t="s">
        <v>24</v>
      </c>
      <c r="C243" s="5" t="s">
        <v>128</v>
      </c>
      <c r="D243" s="6">
        <v>812045</v>
      </c>
      <c r="E243" s="6">
        <v>859690</v>
      </c>
      <c r="F243" s="6">
        <v>1451223</v>
      </c>
      <c r="G243" s="6">
        <v>2535124</v>
      </c>
      <c r="H243" s="6">
        <v>3136288</v>
      </c>
      <c r="I243" s="6">
        <v>4761712</v>
      </c>
      <c r="J243" s="6">
        <f>+[1]N39a!P10</f>
        <v>5224007</v>
      </c>
    </row>
    <row r="244" spans="1:10" ht="15" customHeight="1" x14ac:dyDescent="0.15">
      <c r="A244" s="4" t="s">
        <v>23</v>
      </c>
      <c r="B244" s="4" t="s">
        <v>24</v>
      </c>
      <c r="C244" s="5" t="s">
        <v>129</v>
      </c>
      <c r="D244" s="6">
        <v>7275440</v>
      </c>
      <c r="E244" s="6">
        <v>8143290</v>
      </c>
      <c r="F244" s="6">
        <v>8512641</v>
      </c>
      <c r="G244" s="6">
        <v>9312695</v>
      </c>
      <c r="H244" s="6">
        <v>8304149</v>
      </c>
      <c r="I244" s="6">
        <v>10423814</v>
      </c>
      <c r="J244" s="6">
        <f>+[1]N39a!P11</f>
        <v>23064199</v>
      </c>
    </row>
    <row r="245" spans="1:10" ht="15" customHeight="1" x14ac:dyDescent="0.15">
      <c r="A245" s="4" t="s">
        <v>23</v>
      </c>
      <c r="B245" s="4" t="s">
        <v>24</v>
      </c>
      <c r="C245" s="5" t="s">
        <v>130</v>
      </c>
      <c r="D245" s="6">
        <v>118567</v>
      </c>
      <c r="E245" s="6">
        <v>104008</v>
      </c>
      <c r="F245" s="6">
        <v>106355</v>
      </c>
      <c r="G245" s="6">
        <v>85250</v>
      </c>
      <c r="H245" s="6">
        <v>81199</v>
      </c>
      <c r="I245" s="6">
        <v>215764</v>
      </c>
      <c r="J245" s="6">
        <f>+[1]N39a!P12</f>
        <v>446422</v>
      </c>
    </row>
    <row r="246" spans="1:10" ht="15" customHeight="1" x14ac:dyDescent="0.15">
      <c r="A246" s="4" t="s">
        <v>23</v>
      </c>
      <c r="B246" s="4" t="s">
        <v>24</v>
      </c>
      <c r="C246" s="5" t="s">
        <v>132</v>
      </c>
      <c r="D246" s="6">
        <v>592665</v>
      </c>
      <c r="E246" s="6">
        <v>1095008</v>
      </c>
      <c r="F246" s="11">
        <v>0</v>
      </c>
      <c r="G246" s="11">
        <v>0</v>
      </c>
      <c r="H246" s="11">
        <v>0</v>
      </c>
      <c r="I246" s="11">
        <v>0</v>
      </c>
      <c r="J246" s="6">
        <f>+[1]N39a!$P$14</f>
        <v>0</v>
      </c>
    </row>
    <row r="247" spans="1:10" ht="15" customHeight="1" x14ac:dyDescent="0.15">
      <c r="A247" s="7" t="s">
        <v>23</v>
      </c>
      <c r="B247" s="7" t="s">
        <v>24</v>
      </c>
      <c r="C247" s="8" t="s">
        <v>135</v>
      </c>
      <c r="D247" s="9">
        <v>11930148</v>
      </c>
      <c r="E247" s="9">
        <v>14457229</v>
      </c>
      <c r="F247" s="9">
        <v>14720729</v>
      </c>
      <c r="G247" s="9">
        <v>20273341</v>
      </c>
      <c r="H247" s="9">
        <v>17610243</v>
      </c>
      <c r="I247" s="9">
        <v>21298970</v>
      </c>
      <c r="J247" s="9">
        <f>+SUM(J242:J246)</f>
        <v>38476072</v>
      </c>
    </row>
    <row r="248" spans="1:10" ht="15" customHeight="1" x14ac:dyDescent="0.15">
      <c r="A248" s="4" t="s">
        <v>23</v>
      </c>
      <c r="B248" s="4" t="s">
        <v>24</v>
      </c>
      <c r="C248" s="5" t="s">
        <v>128</v>
      </c>
      <c r="D248" s="6">
        <v>3543335</v>
      </c>
      <c r="E248" s="6">
        <v>2991519</v>
      </c>
      <c r="F248" s="6">
        <v>5436306</v>
      </c>
      <c r="G248" s="6">
        <v>7383278</v>
      </c>
      <c r="H248" s="6">
        <v>8957603</v>
      </c>
      <c r="I248" s="6">
        <v>9178104</v>
      </c>
      <c r="J248" s="6">
        <f>+[1]N39a!P20</f>
        <v>9108530</v>
      </c>
    </row>
    <row r="249" spans="1:10" ht="15" customHeight="1" x14ac:dyDescent="0.15">
      <c r="A249" s="4" t="s">
        <v>23</v>
      </c>
      <c r="B249" s="4" t="s">
        <v>24</v>
      </c>
      <c r="C249" s="5" t="s">
        <v>138</v>
      </c>
      <c r="D249" s="6">
        <v>1482524</v>
      </c>
      <c r="E249" s="6">
        <v>1512154</v>
      </c>
      <c r="F249" s="6">
        <v>189384</v>
      </c>
      <c r="G249" s="11">
        <v>0</v>
      </c>
      <c r="H249" s="6">
        <v>12560</v>
      </c>
      <c r="I249" s="6">
        <v>86069</v>
      </c>
      <c r="J249" s="6">
        <f>+[1]N39a!P21</f>
        <v>79081</v>
      </c>
    </row>
    <row r="250" spans="1:10" ht="15" customHeight="1" x14ac:dyDescent="0.15">
      <c r="A250" s="4" t="s">
        <v>23</v>
      </c>
      <c r="B250" s="4" t="s">
        <v>24</v>
      </c>
      <c r="C250" s="5" t="s">
        <v>140</v>
      </c>
      <c r="D250" s="6">
        <v>205312</v>
      </c>
      <c r="E250" s="6">
        <v>192932</v>
      </c>
      <c r="F250" s="6">
        <v>95925</v>
      </c>
      <c r="G250" s="6">
        <v>172541</v>
      </c>
      <c r="H250" s="6">
        <v>265061</v>
      </c>
      <c r="I250" s="6">
        <v>392099</v>
      </c>
      <c r="J250" s="6">
        <f>+[1]N39a!P24</f>
        <v>564974</v>
      </c>
    </row>
    <row r="251" spans="1:10" ht="15" customHeight="1" x14ac:dyDescent="0.15">
      <c r="A251" s="4" t="s">
        <v>23</v>
      </c>
      <c r="B251" s="4" t="s">
        <v>24</v>
      </c>
      <c r="C251" s="5" t="s">
        <v>141</v>
      </c>
      <c r="D251" s="6">
        <v>219754393</v>
      </c>
      <c r="E251" s="6">
        <v>333281784</v>
      </c>
      <c r="F251" s="6">
        <v>339473109</v>
      </c>
      <c r="G251" s="6">
        <v>371835461</v>
      </c>
      <c r="H251" s="6">
        <v>434680466</v>
      </c>
      <c r="I251" s="6">
        <v>569417590</v>
      </c>
      <c r="J251" s="6">
        <f>+[1]N39a!P25</f>
        <v>646056674</v>
      </c>
    </row>
    <row r="252" spans="1:10" ht="15" customHeight="1" x14ac:dyDescent="0.15">
      <c r="A252" s="4" t="s">
        <v>23</v>
      </c>
      <c r="B252" s="4" t="s">
        <v>24</v>
      </c>
      <c r="C252" s="5" t="s">
        <v>142</v>
      </c>
      <c r="D252" s="11">
        <v>0</v>
      </c>
      <c r="E252" s="6">
        <v>40662839</v>
      </c>
      <c r="F252" s="6">
        <v>34860155</v>
      </c>
      <c r="G252" s="6">
        <v>37650145</v>
      </c>
      <c r="H252" s="6">
        <v>41244463</v>
      </c>
      <c r="I252" s="6">
        <v>45044390</v>
      </c>
      <c r="J252" s="6">
        <f>+[1]N39a!P26</f>
        <v>52031545</v>
      </c>
    </row>
    <row r="253" spans="1:10" ht="15" customHeight="1" x14ac:dyDescent="0.15">
      <c r="A253" s="4" t="s">
        <v>23</v>
      </c>
      <c r="B253" s="4" t="s">
        <v>24</v>
      </c>
      <c r="C253" s="5" t="s">
        <v>143</v>
      </c>
      <c r="D253" s="6">
        <v>360205</v>
      </c>
      <c r="E253" s="11">
        <v>0</v>
      </c>
      <c r="F253" s="11">
        <v>0</v>
      </c>
      <c r="G253" s="6">
        <v>16</v>
      </c>
      <c r="H253" s="6">
        <v>231404</v>
      </c>
      <c r="I253" s="6">
        <v>271920</v>
      </c>
      <c r="J253" s="6">
        <f>+[1]N39a!P27</f>
        <v>211469</v>
      </c>
    </row>
    <row r="254" spans="1:10" ht="15" customHeight="1" x14ac:dyDescent="0.15">
      <c r="A254" s="7" t="s">
        <v>23</v>
      </c>
      <c r="B254" s="7" t="s">
        <v>24</v>
      </c>
      <c r="C254" s="8" t="s">
        <v>144</v>
      </c>
      <c r="D254" s="9">
        <v>225345769</v>
      </c>
      <c r="E254" s="9">
        <v>378641228</v>
      </c>
      <c r="F254" s="9">
        <v>380054879</v>
      </c>
      <c r="G254" s="9">
        <v>417041441</v>
      </c>
      <c r="H254" s="9">
        <v>485391557</v>
      </c>
      <c r="I254" s="9">
        <v>624390172</v>
      </c>
      <c r="J254" s="9">
        <f>+SUM(J248:J253)</f>
        <v>708052273</v>
      </c>
    </row>
    <row r="255" spans="1:10" ht="15" customHeight="1" x14ac:dyDescent="0.15">
      <c r="A255" s="7" t="s">
        <v>23</v>
      </c>
      <c r="B255" s="7" t="s">
        <v>24</v>
      </c>
      <c r="C255" s="8" t="s">
        <v>145</v>
      </c>
      <c r="D255" s="9">
        <v>237275917</v>
      </c>
      <c r="E255" s="9">
        <v>393098457</v>
      </c>
      <c r="F255" s="9">
        <v>394775608</v>
      </c>
      <c r="G255" s="9">
        <v>437314782</v>
      </c>
      <c r="H255" s="9">
        <v>503001800</v>
      </c>
      <c r="I255" s="9">
        <v>645689142</v>
      </c>
      <c r="J255" s="9">
        <f>+J254+J247</f>
        <v>746528345</v>
      </c>
    </row>
    <row r="256" spans="1:10" ht="15" customHeight="1" x14ac:dyDescent="0.15">
      <c r="A256" s="4" t="s">
        <v>23</v>
      </c>
      <c r="B256" s="4" t="s">
        <v>24</v>
      </c>
      <c r="C256" s="5" t="s">
        <v>147</v>
      </c>
      <c r="D256" s="6">
        <v>46094224</v>
      </c>
      <c r="E256" s="11">
        <v>0</v>
      </c>
      <c r="F256" s="6">
        <v>2603701</v>
      </c>
      <c r="G256" s="6">
        <v>2098834</v>
      </c>
      <c r="H256" s="6">
        <v>480420</v>
      </c>
      <c r="I256" s="11">
        <v>0</v>
      </c>
      <c r="J256" s="30">
        <f>+[1]N39a!P33</f>
        <v>4172658</v>
      </c>
    </row>
    <row r="257" spans="1:10" ht="15" customHeight="1" x14ac:dyDescent="0.15">
      <c r="A257" s="4" t="s">
        <v>23</v>
      </c>
      <c r="B257" s="4" t="s">
        <v>24</v>
      </c>
      <c r="C257" s="5" t="s">
        <v>148</v>
      </c>
      <c r="D257" s="11">
        <v>0</v>
      </c>
      <c r="E257" s="6">
        <v>5454896</v>
      </c>
      <c r="F257" s="6">
        <v>8791833</v>
      </c>
      <c r="G257" s="6">
        <v>10953422</v>
      </c>
      <c r="H257" s="6">
        <v>11027375</v>
      </c>
      <c r="I257" s="6">
        <v>17130618</v>
      </c>
      <c r="J257" s="30">
        <f>+[1]N39a!P34</f>
        <v>15697924</v>
      </c>
    </row>
    <row r="258" spans="1:10" ht="15" customHeight="1" x14ac:dyDescent="0.15">
      <c r="A258" s="4" t="s">
        <v>23</v>
      </c>
      <c r="B258" s="4" t="s">
        <v>24</v>
      </c>
      <c r="C258" s="5" t="s">
        <v>138</v>
      </c>
      <c r="D258" s="6">
        <v>4594743</v>
      </c>
      <c r="E258" s="6">
        <v>8242820</v>
      </c>
      <c r="F258" s="6">
        <v>5151293</v>
      </c>
      <c r="G258" s="6">
        <v>4900514</v>
      </c>
      <c r="H258" s="6">
        <v>6934315</v>
      </c>
      <c r="I258" s="6">
        <v>10249517</v>
      </c>
      <c r="J258" s="30">
        <f>+[1]N39a!P35</f>
        <v>7898312</v>
      </c>
    </row>
    <row r="259" spans="1:10" ht="15" customHeight="1" x14ac:dyDescent="0.15">
      <c r="A259" s="4" t="s">
        <v>23</v>
      </c>
      <c r="B259" s="4" t="s">
        <v>24</v>
      </c>
      <c r="C259" s="5" t="s">
        <v>149</v>
      </c>
      <c r="D259" s="6">
        <v>59772</v>
      </c>
      <c r="E259" s="6">
        <v>2791776</v>
      </c>
      <c r="F259" s="6">
        <v>77990</v>
      </c>
      <c r="G259" s="6">
        <v>2386563</v>
      </c>
      <c r="H259" s="6">
        <v>5023495</v>
      </c>
      <c r="I259" s="6">
        <v>58209187</v>
      </c>
      <c r="J259" s="30">
        <f>+[1]N39a!P36</f>
        <v>51203</v>
      </c>
    </row>
    <row r="260" spans="1:10" ht="15" customHeight="1" x14ac:dyDescent="0.15">
      <c r="A260" s="4" t="s">
        <v>23</v>
      </c>
      <c r="B260" s="4" t="s">
        <v>24</v>
      </c>
      <c r="C260" s="5" t="s">
        <v>151</v>
      </c>
      <c r="D260" s="11">
        <v>0</v>
      </c>
      <c r="E260" s="11">
        <v>0</v>
      </c>
      <c r="F260" s="11">
        <v>0</v>
      </c>
      <c r="G260" s="11">
        <v>0</v>
      </c>
      <c r="H260" s="6">
        <v>63151</v>
      </c>
      <c r="I260" s="11">
        <v>0</v>
      </c>
      <c r="J260" s="30">
        <f>+[1]N39a!P38</f>
        <v>1177900</v>
      </c>
    </row>
    <row r="261" spans="1:10" ht="15" customHeight="1" x14ac:dyDescent="0.15">
      <c r="A261" s="4" t="s">
        <v>23</v>
      </c>
      <c r="B261" s="4" t="s">
        <v>24</v>
      </c>
      <c r="C261" s="5" t="s">
        <v>152</v>
      </c>
      <c r="D261" s="6">
        <v>175808</v>
      </c>
      <c r="E261" s="6">
        <v>382244</v>
      </c>
      <c r="F261" s="6">
        <v>257438</v>
      </c>
      <c r="G261" s="6">
        <v>390430</v>
      </c>
      <c r="H261" s="6">
        <v>475974</v>
      </c>
      <c r="I261" s="6">
        <v>679132</v>
      </c>
      <c r="J261" s="30">
        <f>+[1]N39a!P39</f>
        <v>726068</v>
      </c>
    </row>
    <row r="262" spans="1:10" ht="15" customHeight="1" x14ac:dyDescent="0.15">
      <c r="A262" s="7" t="s">
        <v>23</v>
      </c>
      <c r="B262" s="7" t="s">
        <v>24</v>
      </c>
      <c r="C262" s="8" t="s">
        <v>155</v>
      </c>
      <c r="D262" s="9">
        <v>50924547</v>
      </c>
      <c r="E262" s="9">
        <v>16871736</v>
      </c>
      <c r="F262" s="9">
        <v>16882255</v>
      </c>
      <c r="G262" s="9">
        <v>20729763</v>
      </c>
      <c r="H262" s="9">
        <v>24004730</v>
      </c>
      <c r="I262" s="9">
        <v>86268454</v>
      </c>
      <c r="J262" s="9">
        <f>+SUM(J256:J261)</f>
        <v>29724065</v>
      </c>
    </row>
    <row r="263" spans="1:10" ht="15" customHeight="1" x14ac:dyDescent="0.15">
      <c r="A263" s="4" t="s">
        <v>23</v>
      </c>
      <c r="B263" s="4" t="s">
        <v>24</v>
      </c>
      <c r="C263" s="5" t="s">
        <v>148</v>
      </c>
      <c r="D263" s="11">
        <v>0</v>
      </c>
      <c r="E263" s="6">
        <v>91523462</v>
      </c>
      <c r="F263" s="6">
        <v>95086327</v>
      </c>
      <c r="G263" s="6">
        <v>100268139</v>
      </c>
      <c r="H263" s="6">
        <v>126748231</v>
      </c>
      <c r="I263" s="6">
        <v>158326552</v>
      </c>
      <c r="J263" s="6">
        <f>+[1]N39a!P44</f>
        <v>104909015</v>
      </c>
    </row>
    <row r="264" spans="1:10" ht="15" customHeight="1" x14ac:dyDescent="0.15">
      <c r="A264" s="4" t="s">
        <v>23</v>
      </c>
      <c r="B264" s="4" t="s">
        <v>24</v>
      </c>
      <c r="C264" s="5" t="s">
        <v>157</v>
      </c>
      <c r="D264" s="6">
        <v>177915</v>
      </c>
      <c r="E264" s="6">
        <v>1316230</v>
      </c>
      <c r="F264" s="6">
        <v>874755</v>
      </c>
      <c r="G264" s="6">
        <v>469176</v>
      </c>
      <c r="H264" s="6">
        <v>265500</v>
      </c>
      <c r="I264" s="6">
        <v>164203</v>
      </c>
      <c r="J264" s="6">
        <f>+[1]N39a!P45</f>
        <v>150912317</v>
      </c>
    </row>
    <row r="265" spans="1:10" ht="15" customHeight="1" x14ac:dyDescent="0.15">
      <c r="A265" s="4" t="s">
        <v>23</v>
      </c>
      <c r="B265" s="4" t="s">
        <v>24</v>
      </c>
      <c r="C265" s="5" t="s">
        <v>149</v>
      </c>
      <c r="D265" s="11">
        <v>0</v>
      </c>
      <c r="E265" s="6">
        <v>49745811</v>
      </c>
      <c r="F265" s="6">
        <v>48454236</v>
      </c>
      <c r="G265" s="6">
        <v>57996852</v>
      </c>
      <c r="H265" s="6">
        <v>66175403</v>
      </c>
      <c r="I265" s="6">
        <v>16603613</v>
      </c>
      <c r="J265" s="6">
        <f>+[1]N39a!P46</f>
        <v>254485</v>
      </c>
    </row>
    <row r="266" spans="1:10" ht="15" customHeight="1" x14ac:dyDescent="0.15">
      <c r="A266" s="4" t="s">
        <v>23</v>
      </c>
      <c r="B266" s="4" t="s">
        <v>24</v>
      </c>
      <c r="C266" s="5" t="s">
        <v>158</v>
      </c>
      <c r="D266" s="6">
        <v>42523708</v>
      </c>
      <c r="E266" s="6">
        <v>57803795</v>
      </c>
      <c r="F266" s="6">
        <v>58897887</v>
      </c>
      <c r="G266" s="6">
        <v>65688995</v>
      </c>
      <c r="H266" s="6">
        <v>73688373</v>
      </c>
      <c r="I266" s="6">
        <v>101879578</v>
      </c>
      <c r="J266" s="6">
        <f>+[1]N39a!$P$49</f>
        <v>122158103</v>
      </c>
    </row>
    <row r="267" spans="1:10" ht="15" customHeight="1" x14ac:dyDescent="0.15">
      <c r="A267" s="4" t="s">
        <v>23</v>
      </c>
      <c r="B267" s="4" t="s">
        <v>24</v>
      </c>
      <c r="C267" s="5" t="s">
        <v>152</v>
      </c>
      <c r="D267" s="6">
        <v>40784</v>
      </c>
      <c r="E267" s="6">
        <v>565986</v>
      </c>
      <c r="F267" s="6">
        <v>461603</v>
      </c>
      <c r="G267" s="6">
        <v>485927</v>
      </c>
      <c r="H267" s="6">
        <v>456212</v>
      </c>
      <c r="I267" s="6">
        <v>1461679</v>
      </c>
      <c r="J267" s="6">
        <f>+[1]N39a!$P$50</f>
        <v>1597751</v>
      </c>
    </row>
    <row r="268" spans="1:10" ht="15" customHeight="1" x14ac:dyDescent="0.15">
      <c r="A268" s="7" t="s">
        <v>23</v>
      </c>
      <c r="B268" s="7" t="s">
        <v>24</v>
      </c>
      <c r="C268" s="8" t="s">
        <v>159</v>
      </c>
      <c r="D268" s="9">
        <v>51156760</v>
      </c>
      <c r="E268" s="9">
        <v>200955284</v>
      </c>
      <c r="F268" s="9">
        <v>205167424</v>
      </c>
      <c r="G268" s="9">
        <v>225362270</v>
      </c>
      <c r="H268" s="9">
        <v>267333719</v>
      </c>
      <c r="I268" s="9">
        <v>278435625</v>
      </c>
      <c r="J268" s="9">
        <f>+SUM(J263:J267)</f>
        <v>379831671</v>
      </c>
    </row>
    <row r="269" spans="1:10" ht="15" customHeight="1" x14ac:dyDescent="0.15">
      <c r="A269" s="4" t="s">
        <v>23</v>
      </c>
      <c r="B269" s="4" t="s">
        <v>24</v>
      </c>
      <c r="C269" s="5" t="s">
        <v>160</v>
      </c>
      <c r="D269" s="6">
        <v>135194610</v>
      </c>
      <c r="E269" s="6">
        <v>175271437</v>
      </c>
      <c r="F269" s="6">
        <v>172725929</v>
      </c>
      <c r="G269" s="6">
        <v>191222749</v>
      </c>
      <c r="H269" s="6">
        <v>211663351</v>
      </c>
      <c r="I269" s="6">
        <v>280985063</v>
      </c>
      <c r="J269" s="6">
        <f>+[1]N39a!$P$56</f>
        <v>336972609</v>
      </c>
    </row>
    <row r="270" spans="1:10" ht="15" customHeight="1" x14ac:dyDescent="0.15">
      <c r="A270" s="7" t="s">
        <v>23</v>
      </c>
      <c r="B270" s="7" t="s">
        <v>24</v>
      </c>
      <c r="C270" s="8" t="s">
        <v>161</v>
      </c>
      <c r="D270" s="9">
        <v>237275917</v>
      </c>
      <c r="E270" s="9">
        <v>393098457</v>
      </c>
      <c r="F270" s="9">
        <v>394775608</v>
      </c>
      <c r="G270" s="9">
        <v>437314782</v>
      </c>
      <c r="H270" s="9">
        <v>503001800</v>
      </c>
      <c r="I270" s="9">
        <v>645689142</v>
      </c>
      <c r="J270" s="9">
        <f>+[1]N39a!$P$59</f>
        <v>746528345</v>
      </c>
    </row>
    <row r="271" spans="1:10" ht="15" customHeight="1" x14ac:dyDescent="0.15">
      <c r="A271" s="4"/>
      <c r="B271" s="4"/>
      <c r="C271" s="5"/>
      <c r="D271" s="12" t="s">
        <v>54</v>
      </c>
      <c r="E271" s="12"/>
      <c r="F271" s="12"/>
      <c r="G271" s="12"/>
      <c r="H271" s="12"/>
      <c r="I271" s="12"/>
      <c r="J271" s="12"/>
    </row>
    <row r="272" spans="1:10" ht="15" customHeight="1" x14ac:dyDescent="0.15">
      <c r="A272" s="7"/>
      <c r="B272" s="7"/>
      <c r="C272" s="8" t="s">
        <v>277</v>
      </c>
      <c r="D272" s="16" t="s">
        <v>54</v>
      </c>
      <c r="E272" s="16"/>
      <c r="F272" s="16"/>
      <c r="G272" s="16"/>
      <c r="H272" s="16"/>
      <c r="I272" s="16"/>
      <c r="J272" s="16"/>
    </row>
    <row r="273" spans="1:10" ht="15" customHeight="1" x14ac:dyDescent="0.15">
      <c r="A273" s="4" t="s">
        <v>23</v>
      </c>
      <c r="B273" s="4" t="s">
        <v>24</v>
      </c>
      <c r="C273" s="5" t="s">
        <v>127</v>
      </c>
      <c r="D273" s="6">
        <v>-2721790</v>
      </c>
      <c r="E273" s="6">
        <v>50877</v>
      </c>
      <c r="F273" s="6">
        <v>1371735</v>
      </c>
      <c r="G273" s="6">
        <v>5131017</v>
      </c>
      <c r="H273" s="6">
        <v>-6054702</v>
      </c>
      <c r="I273" s="6">
        <v>767942</v>
      </c>
      <c r="J273" s="6">
        <f>+[1]N39a!R9</f>
        <v>-1956200</v>
      </c>
    </row>
    <row r="274" spans="1:10" ht="15" customHeight="1" x14ac:dyDescent="0.15">
      <c r="A274" s="4" t="s">
        <v>23</v>
      </c>
      <c r="B274" s="4" t="s">
        <v>24</v>
      </c>
      <c r="C274" s="5" t="s">
        <v>128</v>
      </c>
      <c r="D274" s="6">
        <v>-1038</v>
      </c>
      <c r="E274" s="6">
        <v>-252</v>
      </c>
      <c r="F274" s="11">
        <v>0</v>
      </c>
      <c r="G274" s="11">
        <v>0</v>
      </c>
      <c r="H274" s="11">
        <v>0</v>
      </c>
      <c r="I274" s="11">
        <v>0</v>
      </c>
      <c r="J274" s="6">
        <f>+[1]N39a!R10</f>
        <v>0</v>
      </c>
    </row>
    <row r="275" spans="1:10" ht="15" customHeight="1" x14ac:dyDescent="0.15">
      <c r="A275" s="4" t="s">
        <v>23</v>
      </c>
      <c r="B275" s="4" t="s">
        <v>24</v>
      </c>
      <c r="C275" s="5" t="s">
        <v>129</v>
      </c>
      <c r="D275" s="6">
        <v>-26528823</v>
      </c>
      <c r="E275" s="6">
        <v>-21018901</v>
      </c>
      <c r="F275" s="6">
        <v>1271974</v>
      </c>
      <c r="G275" s="6">
        <v>-19144711</v>
      </c>
      <c r="H275" s="6">
        <v>-27884058</v>
      </c>
      <c r="I275" s="6">
        <v>-26969285</v>
      </c>
      <c r="J275" s="6">
        <f>+[1]N39a!R11</f>
        <v>-18346631</v>
      </c>
    </row>
    <row r="276" spans="1:10" ht="15" customHeight="1" x14ac:dyDescent="0.15">
      <c r="A276" s="4" t="s">
        <v>23</v>
      </c>
      <c r="B276" s="4" t="s">
        <v>24</v>
      </c>
      <c r="C276" s="5" t="s">
        <v>130</v>
      </c>
      <c r="D276" s="6">
        <v>-4769705</v>
      </c>
      <c r="E276" s="6">
        <v>-9922287</v>
      </c>
      <c r="F276" s="6">
        <v>-6196688</v>
      </c>
      <c r="G276" s="6">
        <v>-3044790</v>
      </c>
      <c r="H276" s="6">
        <v>-5283876</v>
      </c>
      <c r="I276" s="6">
        <v>-5143543</v>
      </c>
      <c r="J276" s="6">
        <f>+[1]N39a!R12</f>
        <v>18407456</v>
      </c>
    </row>
    <row r="277" spans="1:10" ht="15" customHeight="1" x14ac:dyDescent="0.15">
      <c r="A277" s="4" t="s">
        <v>23</v>
      </c>
      <c r="B277" s="4" t="s">
        <v>24</v>
      </c>
      <c r="C277" s="5" t="s">
        <v>132</v>
      </c>
      <c r="D277" s="6">
        <v>394431</v>
      </c>
      <c r="E277" s="6">
        <v>572985</v>
      </c>
      <c r="F277" s="6">
        <v>633887</v>
      </c>
      <c r="G277" s="6">
        <v>892553</v>
      </c>
      <c r="H277" s="6">
        <v>504900</v>
      </c>
      <c r="I277" s="6">
        <v>441652</v>
      </c>
      <c r="J277" s="6">
        <f>+[1]N39a!$R$14</f>
        <v>513363</v>
      </c>
    </row>
    <row r="278" spans="1:10" ht="15" customHeight="1" x14ac:dyDescent="0.15">
      <c r="A278" s="7" t="s">
        <v>23</v>
      </c>
      <c r="B278" s="7" t="s">
        <v>24</v>
      </c>
      <c r="C278" s="8" t="s">
        <v>135</v>
      </c>
      <c r="D278" s="9">
        <v>-33626925</v>
      </c>
      <c r="E278" s="9">
        <v>-30317578</v>
      </c>
      <c r="F278" s="9">
        <v>-2919092</v>
      </c>
      <c r="G278" s="9">
        <v>-16165931</v>
      </c>
      <c r="H278" s="9">
        <v>-38717736</v>
      </c>
      <c r="I278" s="9">
        <v>-30903234</v>
      </c>
      <c r="J278" s="9">
        <f>+SUM(J273:J277)</f>
        <v>-1382012</v>
      </c>
    </row>
    <row r="279" spans="1:10" ht="15" customHeight="1" x14ac:dyDescent="0.15">
      <c r="A279" s="4" t="s">
        <v>23</v>
      </c>
      <c r="B279" s="4" t="s">
        <v>24</v>
      </c>
      <c r="C279" s="5" t="s">
        <v>128</v>
      </c>
      <c r="D279" s="6">
        <v>-229</v>
      </c>
      <c r="E279" s="11">
        <v>0</v>
      </c>
      <c r="F279" s="11">
        <v>0</v>
      </c>
      <c r="G279" s="11">
        <v>0</v>
      </c>
      <c r="H279" s="11">
        <v>0</v>
      </c>
      <c r="I279" s="11">
        <v>0</v>
      </c>
      <c r="J279" s="6">
        <f>+[1]N39a!$R$19</f>
        <v>0</v>
      </c>
    </row>
    <row r="280" spans="1:10" ht="15" customHeight="1" x14ac:dyDescent="0.15">
      <c r="A280" s="4" t="s">
        <v>23</v>
      </c>
      <c r="B280" s="4" t="s">
        <v>24</v>
      </c>
      <c r="C280" s="5" t="s">
        <v>130</v>
      </c>
      <c r="D280" s="6">
        <v>-11153</v>
      </c>
      <c r="E280" s="11">
        <v>0</v>
      </c>
      <c r="F280" s="11">
        <v>0</v>
      </c>
      <c r="G280" s="11">
        <v>0</v>
      </c>
      <c r="H280" s="11">
        <v>0</v>
      </c>
      <c r="I280" s="11">
        <v>0</v>
      </c>
      <c r="J280" s="6">
        <f>+[1]N39a!$R$22</f>
        <v>0</v>
      </c>
    </row>
    <row r="281" spans="1:10" ht="15" customHeight="1" x14ac:dyDescent="0.15">
      <c r="A281" s="4" t="s">
        <v>23</v>
      </c>
      <c r="B281" s="4" t="s">
        <v>24</v>
      </c>
      <c r="C281" s="5" t="s">
        <v>140</v>
      </c>
      <c r="D281" s="6">
        <v>12677331</v>
      </c>
      <c r="E281" s="6">
        <v>13352371</v>
      </c>
      <c r="F281" s="6">
        <v>9252689</v>
      </c>
      <c r="G281" s="6">
        <v>9495422</v>
      </c>
      <c r="H281" s="6">
        <v>11744824</v>
      </c>
      <c r="I281" s="6">
        <v>12797671</v>
      </c>
      <c r="J281" s="6">
        <f>+[1]N39a!R24</f>
        <v>14286601</v>
      </c>
    </row>
    <row r="282" spans="1:10" ht="15" customHeight="1" x14ac:dyDescent="0.15">
      <c r="A282" s="4" t="s">
        <v>23</v>
      </c>
      <c r="B282" s="4" t="s">
        <v>24</v>
      </c>
      <c r="C282" s="5" t="s">
        <v>141</v>
      </c>
      <c r="D282" s="6">
        <v>22913880</v>
      </c>
      <c r="E282" s="6">
        <v>25163874</v>
      </c>
      <c r="F282" s="6">
        <v>21850085</v>
      </c>
      <c r="G282" s="6">
        <v>23577083</v>
      </c>
      <c r="H282" s="6">
        <v>24968029</v>
      </c>
      <c r="I282" s="11">
        <v>0</v>
      </c>
      <c r="J282" s="6">
        <f>+[1]N39a!R25</f>
        <v>0</v>
      </c>
    </row>
    <row r="283" spans="1:10" ht="15" customHeight="1" x14ac:dyDescent="0.15">
      <c r="A283" s="4" t="s">
        <v>23</v>
      </c>
      <c r="B283" s="4" t="s">
        <v>24</v>
      </c>
      <c r="C283" s="5" t="s">
        <v>142</v>
      </c>
      <c r="D283" s="11">
        <v>0</v>
      </c>
      <c r="E283" s="6">
        <v>-4413068</v>
      </c>
      <c r="F283" s="6">
        <v>-6336847</v>
      </c>
      <c r="G283" s="6">
        <v>-6794922</v>
      </c>
      <c r="H283" s="6">
        <v>-7198756</v>
      </c>
      <c r="I283" s="6">
        <v>-16644845</v>
      </c>
      <c r="J283" s="6">
        <f>+[1]N39a!R26</f>
        <v>-17529555</v>
      </c>
    </row>
    <row r="284" spans="1:10" ht="15" customHeight="1" x14ac:dyDescent="0.15">
      <c r="A284" s="4" t="s">
        <v>23</v>
      </c>
      <c r="B284" s="4" t="s">
        <v>24</v>
      </c>
      <c r="C284" s="5" t="s">
        <v>143</v>
      </c>
      <c r="D284" s="6">
        <v>9225933</v>
      </c>
      <c r="E284" s="6">
        <v>9310587</v>
      </c>
      <c r="F284" s="6">
        <v>633511</v>
      </c>
      <c r="G284" s="6">
        <v>5934894</v>
      </c>
      <c r="H284" s="6">
        <v>8410341</v>
      </c>
      <c r="I284" s="6">
        <v>5717384</v>
      </c>
      <c r="J284" s="6">
        <f>+[1]N39a!R27</f>
        <v>2471740</v>
      </c>
    </row>
    <row r="285" spans="1:10" ht="15" customHeight="1" x14ac:dyDescent="0.15">
      <c r="A285" s="7" t="s">
        <v>23</v>
      </c>
      <c r="B285" s="7" t="s">
        <v>24</v>
      </c>
      <c r="C285" s="8" t="s">
        <v>144</v>
      </c>
      <c r="D285" s="9">
        <v>44805762</v>
      </c>
      <c r="E285" s="9">
        <v>43413764</v>
      </c>
      <c r="F285" s="9">
        <v>25399438</v>
      </c>
      <c r="G285" s="9">
        <v>32212477</v>
      </c>
      <c r="H285" s="9">
        <v>37924438</v>
      </c>
      <c r="I285" s="9">
        <v>1870210</v>
      </c>
      <c r="J285" s="9">
        <f>+SUM(J279:J284)</f>
        <v>-771214</v>
      </c>
    </row>
    <row r="286" spans="1:10" ht="15" customHeight="1" x14ac:dyDescent="0.15">
      <c r="A286" s="7" t="s">
        <v>23</v>
      </c>
      <c r="B286" s="7" t="s">
        <v>24</v>
      </c>
      <c r="C286" s="8" t="s">
        <v>145</v>
      </c>
      <c r="D286" s="9">
        <v>11178837</v>
      </c>
      <c r="E286" s="9">
        <v>13096186</v>
      </c>
      <c r="F286" s="9">
        <v>22480346</v>
      </c>
      <c r="G286" s="9">
        <v>16046546</v>
      </c>
      <c r="H286" s="9">
        <v>-793298</v>
      </c>
      <c r="I286" s="9">
        <v>-29033024</v>
      </c>
      <c r="J286" s="9">
        <f>+J285+J278</f>
        <v>-2153226</v>
      </c>
    </row>
    <row r="287" spans="1:10" ht="15" customHeight="1" x14ac:dyDescent="0.15">
      <c r="A287" s="4" t="s">
        <v>23</v>
      </c>
      <c r="B287" s="4" t="s">
        <v>24</v>
      </c>
      <c r="C287" s="5" t="s">
        <v>147</v>
      </c>
      <c r="D287" s="6">
        <v>-4377540</v>
      </c>
      <c r="E287" s="6">
        <v>-3130308</v>
      </c>
      <c r="F287" s="6">
        <v>-3105540</v>
      </c>
      <c r="G287" s="6">
        <v>-3228983</v>
      </c>
      <c r="H287" s="6">
        <v>-7237446</v>
      </c>
      <c r="I287" s="6">
        <v>-636097</v>
      </c>
      <c r="J287" s="6">
        <f>+[1]N39a!R33</f>
        <v>-3209553</v>
      </c>
    </row>
    <row r="288" spans="1:10" ht="15" customHeight="1" x14ac:dyDescent="0.15">
      <c r="A288" s="4" t="s">
        <v>23</v>
      </c>
      <c r="B288" s="4" t="s">
        <v>24</v>
      </c>
      <c r="C288" s="5" t="s">
        <v>148</v>
      </c>
      <c r="D288" s="11">
        <v>0</v>
      </c>
      <c r="E288" s="6">
        <v>369379</v>
      </c>
      <c r="F288" s="6">
        <v>123832</v>
      </c>
      <c r="G288" s="6">
        <v>152724</v>
      </c>
      <c r="H288" s="6">
        <v>184172</v>
      </c>
      <c r="I288" s="6">
        <v>154791</v>
      </c>
      <c r="J288" s="6">
        <f>+[1]N39a!R34</f>
        <v>76044</v>
      </c>
    </row>
    <row r="289" spans="1:10" ht="15" customHeight="1" x14ac:dyDescent="0.15">
      <c r="A289" s="4" t="s">
        <v>23</v>
      </c>
      <c r="B289" s="4" t="s">
        <v>24</v>
      </c>
      <c r="C289" s="5" t="s">
        <v>138</v>
      </c>
      <c r="D289" s="6">
        <v>6012</v>
      </c>
      <c r="E289" s="6">
        <v>4209</v>
      </c>
      <c r="F289" s="6">
        <v>6370</v>
      </c>
      <c r="G289" s="6">
        <v>5292</v>
      </c>
      <c r="H289" s="6">
        <v>35548</v>
      </c>
      <c r="I289" s="6">
        <v>39244</v>
      </c>
      <c r="J289" s="6">
        <f>+[1]N39a!R35</f>
        <v>25643</v>
      </c>
    </row>
    <row r="290" spans="1:10" ht="15" customHeight="1" x14ac:dyDescent="0.15">
      <c r="A290" s="4" t="s">
        <v>23</v>
      </c>
      <c r="B290" s="4" t="s">
        <v>24</v>
      </c>
      <c r="C290" s="5" t="s">
        <v>149</v>
      </c>
      <c r="D290" s="6">
        <v>-11999565</v>
      </c>
      <c r="E290" s="6">
        <v>-28611141</v>
      </c>
      <c r="F290" s="6">
        <v>-25268340</v>
      </c>
      <c r="G290" s="6">
        <v>-5921044</v>
      </c>
      <c r="H290" s="6">
        <v>-10603744</v>
      </c>
      <c r="I290" s="6">
        <v>-16140102</v>
      </c>
      <c r="J290" s="6">
        <f>+[1]N39a!R36</f>
        <v>-4136322</v>
      </c>
    </row>
    <row r="291" spans="1:10" ht="15" customHeight="1" x14ac:dyDescent="0.15">
      <c r="A291" s="4" t="s">
        <v>23</v>
      </c>
      <c r="B291" s="4" t="s">
        <v>24</v>
      </c>
      <c r="C291" s="5" t="s">
        <v>150</v>
      </c>
      <c r="D291" s="6">
        <v>1829526</v>
      </c>
      <c r="E291" s="6">
        <v>8989869</v>
      </c>
      <c r="F291" s="6">
        <v>7340706</v>
      </c>
      <c r="G291" s="6">
        <v>6004340</v>
      </c>
      <c r="H291" s="6">
        <v>7382450</v>
      </c>
      <c r="I291" s="6">
        <v>4580091</v>
      </c>
      <c r="J291" s="6">
        <f>+[1]N39a!R37</f>
        <v>4484649</v>
      </c>
    </row>
    <row r="292" spans="1:10" ht="15" customHeight="1" x14ac:dyDescent="0.15">
      <c r="A292" s="4" t="s">
        <v>23</v>
      </c>
      <c r="B292" s="4" t="s">
        <v>24</v>
      </c>
      <c r="C292" s="5" t="s">
        <v>151</v>
      </c>
      <c r="D292" s="11">
        <v>0</v>
      </c>
      <c r="E292" s="6">
        <v>134071</v>
      </c>
      <c r="F292" s="11">
        <v>0</v>
      </c>
      <c r="G292" s="11">
        <v>0</v>
      </c>
      <c r="H292" s="11">
        <v>0</v>
      </c>
      <c r="I292" s="11">
        <v>0</v>
      </c>
      <c r="J292" s="6">
        <f>+[1]N39a!R38</f>
        <v>123292</v>
      </c>
    </row>
    <row r="293" spans="1:10" ht="15" customHeight="1" x14ac:dyDescent="0.15">
      <c r="A293" s="4" t="s">
        <v>23</v>
      </c>
      <c r="B293" s="4" t="s">
        <v>24</v>
      </c>
      <c r="C293" s="5" t="s">
        <v>152</v>
      </c>
      <c r="D293" s="6">
        <v>-1039</v>
      </c>
      <c r="E293" s="6">
        <v>-253</v>
      </c>
      <c r="F293" s="11">
        <v>0</v>
      </c>
      <c r="G293" s="11">
        <v>0</v>
      </c>
      <c r="H293" s="11">
        <v>0</v>
      </c>
      <c r="I293" s="6">
        <v>-875466</v>
      </c>
      <c r="J293" s="6">
        <f>+[1]N39a!R39</f>
        <v>-464062</v>
      </c>
    </row>
    <row r="294" spans="1:10" ht="15" customHeight="1" x14ac:dyDescent="0.15">
      <c r="A294" s="7" t="s">
        <v>23</v>
      </c>
      <c r="B294" s="7" t="s">
        <v>24</v>
      </c>
      <c r="C294" s="8" t="s">
        <v>155</v>
      </c>
      <c r="D294" s="9">
        <v>-14542606</v>
      </c>
      <c r="E294" s="9">
        <v>-22244174</v>
      </c>
      <c r="F294" s="9">
        <v>-20902972</v>
      </c>
      <c r="G294" s="9">
        <v>-2987671</v>
      </c>
      <c r="H294" s="9">
        <v>-10239020</v>
      </c>
      <c r="I294" s="9">
        <v>-12877539</v>
      </c>
      <c r="J294" s="9">
        <f>+SUM(J287:J293)</f>
        <v>-3100309</v>
      </c>
    </row>
    <row r="295" spans="1:10" ht="15" customHeight="1" x14ac:dyDescent="0.15">
      <c r="A295" s="4" t="s">
        <v>23</v>
      </c>
      <c r="B295" s="4" t="s">
        <v>24</v>
      </c>
      <c r="C295" s="5" t="s">
        <v>148</v>
      </c>
      <c r="D295" s="11">
        <v>0</v>
      </c>
      <c r="E295" s="6">
        <v>917900</v>
      </c>
      <c r="F295" s="6">
        <v>425553</v>
      </c>
      <c r="G295" s="6">
        <v>366829</v>
      </c>
      <c r="H295" s="6">
        <v>212159</v>
      </c>
      <c r="I295" s="6">
        <v>65720</v>
      </c>
      <c r="J295" s="6">
        <f>+[1]N39a!$R$45</f>
        <v>0</v>
      </c>
    </row>
    <row r="296" spans="1:10" ht="15" customHeight="1" x14ac:dyDescent="0.15">
      <c r="A296" s="4" t="s">
        <v>23</v>
      </c>
      <c r="B296" s="4" t="s">
        <v>24</v>
      </c>
      <c r="C296" s="5" t="s">
        <v>149</v>
      </c>
      <c r="D296" s="6">
        <v>-11153</v>
      </c>
      <c r="E296" s="6">
        <v>-6992925</v>
      </c>
      <c r="F296" s="6">
        <v>-10474332</v>
      </c>
      <c r="G296" s="6">
        <v>-22627146</v>
      </c>
      <c r="H296" s="6">
        <v>-18936881</v>
      </c>
      <c r="I296" s="6">
        <v>-23157095</v>
      </c>
      <c r="J296" s="6">
        <f>+[1]N39a!$R$47</f>
        <v>-19669978</v>
      </c>
    </row>
    <row r="297" spans="1:10" ht="15" customHeight="1" x14ac:dyDescent="0.15">
      <c r="A297" s="4" t="s">
        <v>23</v>
      </c>
      <c r="B297" s="4" t="s">
        <v>24</v>
      </c>
      <c r="C297" s="5" t="s">
        <v>150</v>
      </c>
      <c r="D297" s="11">
        <v>0</v>
      </c>
      <c r="E297" s="6">
        <v>130038</v>
      </c>
      <c r="F297" s="6">
        <v>51579</v>
      </c>
      <c r="G297" s="6">
        <v>64281</v>
      </c>
      <c r="H297" s="6">
        <v>69887</v>
      </c>
      <c r="I297" s="6">
        <v>76876</v>
      </c>
      <c r="J297" s="6">
        <f>+[1]N39a!$R$48</f>
        <v>74861</v>
      </c>
    </row>
    <row r="298" spans="1:10" ht="15" customHeight="1" x14ac:dyDescent="0.15">
      <c r="A298" s="4" t="s">
        <v>23</v>
      </c>
      <c r="B298" s="4" t="s">
        <v>24</v>
      </c>
      <c r="C298" s="5" t="s">
        <v>158</v>
      </c>
      <c r="D298" s="6">
        <v>3739374</v>
      </c>
      <c r="E298" s="6">
        <v>3938871</v>
      </c>
      <c r="F298" s="6">
        <v>444381</v>
      </c>
      <c r="G298" s="6">
        <v>623680</v>
      </c>
      <c r="H298" s="6">
        <v>889989</v>
      </c>
      <c r="I298" s="6">
        <v>-7778852</v>
      </c>
      <c r="J298" s="6">
        <f>+[1]N39a!$R$49</f>
        <v>-8683873</v>
      </c>
    </row>
    <row r="299" spans="1:10" ht="15" customHeight="1" x14ac:dyDescent="0.15">
      <c r="A299" s="4" t="s">
        <v>23</v>
      </c>
      <c r="B299" s="4" t="s">
        <v>24</v>
      </c>
      <c r="C299" s="5" t="s">
        <v>152</v>
      </c>
      <c r="D299" s="6">
        <v>-231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6">
        <f>+[1]N39a!$R$50</f>
        <v>0</v>
      </c>
    </row>
    <row r="300" spans="1:10" ht="15" customHeight="1" x14ac:dyDescent="0.15">
      <c r="A300" s="7" t="s">
        <v>23</v>
      </c>
      <c r="B300" s="7" t="s">
        <v>24</v>
      </c>
      <c r="C300" s="8" t="s">
        <v>159</v>
      </c>
      <c r="D300" s="9">
        <v>3727990</v>
      </c>
      <c r="E300" s="9">
        <v>-2006116</v>
      </c>
      <c r="F300" s="9">
        <v>-9552819</v>
      </c>
      <c r="G300" s="9">
        <v>-21572356</v>
      </c>
      <c r="H300" s="9">
        <v>-17764846</v>
      </c>
      <c r="I300" s="9">
        <v>-30793351</v>
      </c>
      <c r="J300" s="9">
        <f>+SUM(J295:J299)</f>
        <v>-28278990</v>
      </c>
    </row>
    <row r="301" spans="1:10" ht="15" customHeight="1" x14ac:dyDescent="0.15">
      <c r="A301" s="4" t="s">
        <v>23</v>
      </c>
      <c r="B301" s="4" t="s">
        <v>24</v>
      </c>
      <c r="C301" s="5" t="s">
        <v>160</v>
      </c>
      <c r="D301" s="6">
        <v>21993453</v>
      </c>
      <c r="E301" s="6">
        <v>37346476</v>
      </c>
      <c r="F301" s="6">
        <v>52936137</v>
      </c>
      <c r="G301" s="6">
        <v>40606573</v>
      </c>
      <c r="H301" s="6">
        <v>27210568</v>
      </c>
      <c r="I301" s="6">
        <v>14637866</v>
      </c>
      <c r="J301" s="6">
        <f>+[1]N39a!$R$56</f>
        <v>29226073</v>
      </c>
    </row>
    <row r="302" spans="1:10" ht="15" customHeight="1" x14ac:dyDescent="0.15">
      <c r="A302" s="7" t="s">
        <v>23</v>
      </c>
      <c r="B302" s="7" t="s">
        <v>24</v>
      </c>
      <c r="C302" s="8" t="s">
        <v>161</v>
      </c>
      <c r="D302" s="9">
        <v>11178837</v>
      </c>
      <c r="E302" s="9">
        <v>13096186</v>
      </c>
      <c r="F302" s="9">
        <v>22480346</v>
      </c>
      <c r="G302" s="9">
        <v>16046546</v>
      </c>
      <c r="H302" s="9">
        <v>-793298</v>
      </c>
      <c r="I302" s="9">
        <v>-29033024</v>
      </c>
      <c r="J302" s="9">
        <f>+[1]N39a!$R$59</f>
        <v>-2153226</v>
      </c>
    </row>
    <row r="303" spans="1:10" ht="15" customHeight="1" x14ac:dyDescent="0.15">
      <c r="A303" s="4"/>
      <c r="B303" s="4"/>
      <c r="C303" s="5"/>
      <c r="D303" s="12" t="s">
        <v>54</v>
      </c>
      <c r="E303" s="12"/>
      <c r="F303" s="12"/>
      <c r="G303" s="12"/>
      <c r="H303" s="12"/>
      <c r="I303" s="12"/>
      <c r="J303" s="12"/>
    </row>
    <row r="304" spans="1:10" ht="15" customHeight="1" x14ac:dyDescent="0.15">
      <c r="A304" s="7"/>
      <c r="B304" s="7"/>
      <c r="C304" s="8" t="s">
        <v>278</v>
      </c>
      <c r="D304" s="16" t="s">
        <v>54</v>
      </c>
      <c r="E304" s="16"/>
      <c r="F304" s="16"/>
      <c r="G304" s="16"/>
      <c r="H304" s="16"/>
      <c r="I304" s="16"/>
      <c r="J304" s="16"/>
    </row>
    <row r="305" spans="1:10" ht="15" customHeight="1" x14ac:dyDescent="0.15">
      <c r="A305" s="4" t="s">
        <v>23</v>
      </c>
      <c r="B305" s="4" t="s">
        <v>24</v>
      </c>
      <c r="C305" s="5" t="s">
        <v>127</v>
      </c>
      <c r="D305" s="6">
        <v>82817142</v>
      </c>
      <c r="E305" s="6">
        <v>135772396</v>
      </c>
      <c r="F305" s="6">
        <v>179599694</v>
      </c>
      <c r="G305" s="6">
        <v>186897479</v>
      </c>
      <c r="H305" s="6">
        <v>210999321</v>
      </c>
      <c r="I305" s="6">
        <v>141058314</v>
      </c>
      <c r="J305" s="6">
        <f>+[1]N39a!T9</f>
        <v>157716926</v>
      </c>
    </row>
    <row r="306" spans="1:10" ht="15" customHeight="1" x14ac:dyDescent="0.15">
      <c r="A306" s="4" t="s">
        <v>23</v>
      </c>
      <c r="B306" s="4" t="s">
        <v>24</v>
      </c>
      <c r="C306" s="5" t="s">
        <v>128</v>
      </c>
      <c r="D306" s="6">
        <v>4239695</v>
      </c>
      <c r="E306" s="6">
        <v>3016938</v>
      </c>
      <c r="F306" s="6">
        <v>3996294</v>
      </c>
      <c r="G306" s="6">
        <v>5359007</v>
      </c>
      <c r="H306" s="6">
        <v>6134004</v>
      </c>
      <c r="I306" s="6">
        <v>7721652</v>
      </c>
      <c r="J306" s="6">
        <f>+[1]N39a!T10</f>
        <v>9714984</v>
      </c>
    </row>
    <row r="307" spans="1:10" ht="15" customHeight="1" x14ac:dyDescent="0.15">
      <c r="A307" s="4" t="s">
        <v>23</v>
      </c>
      <c r="B307" s="4" t="s">
        <v>24</v>
      </c>
      <c r="C307" s="5" t="s">
        <v>129</v>
      </c>
      <c r="D307" s="6">
        <v>239705388</v>
      </c>
      <c r="E307" s="6">
        <v>270504207</v>
      </c>
      <c r="F307" s="6">
        <v>181793161</v>
      </c>
      <c r="G307" s="6">
        <v>186980591</v>
      </c>
      <c r="H307" s="6">
        <v>226094035</v>
      </c>
      <c r="I307" s="6">
        <v>227495945</v>
      </c>
      <c r="J307" s="6">
        <f>+[1]N39a!T11</f>
        <v>221648164</v>
      </c>
    </row>
    <row r="308" spans="1:10" ht="15" customHeight="1" x14ac:dyDescent="0.15">
      <c r="A308" s="4" t="s">
        <v>23</v>
      </c>
      <c r="B308" s="4" t="s">
        <v>24</v>
      </c>
      <c r="C308" s="5" t="s">
        <v>130</v>
      </c>
      <c r="D308" s="11">
        <v>0</v>
      </c>
      <c r="E308" s="11">
        <v>0</v>
      </c>
      <c r="F308" s="6">
        <v>53679</v>
      </c>
      <c r="G308" s="6">
        <v>1</v>
      </c>
      <c r="H308" s="6">
        <v>1</v>
      </c>
      <c r="I308" s="11">
        <v>0</v>
      </c>
      <c r="J308" s="6">
        <f>+[1]N39a!T12</f>
        <v>21067363</v>
      </c>
    </row>
    <row r="309" spans="1:10" ht="15" customHeight="1" x14ac:dyDescent="0.15">
      <c r="A309" s="4" t="s">
        <v>23</v>
      </c>
      <c r="B309" s="4" t="s">
        <v>24</v>
      </c>
      <c r="C309" s="5" t="s">
        <v>131</v>
      </c>
      <c r="D309" s="6">
        <v>106426588</v>
      </c>
      <c r="E309" s="6">
        <v>117619215</v>
      </c>
      <c r="F309" s="6">
        <v>102151165</v>
      </c>
      <c r="G309" s="6">
        <v>131389174</v>
      </c>
      <c r="H309" s="6">
        <v>128245758</v>
      </c>
      <c r="I309" s="6">
        <v>116238759</v>
      </c>
      <c r="J309" s="6">
        <f>+[1]N39a!T13</f>
        <v>138349590</v>
      </c>
    </row>
    <row r="310" spans="1:10" ht="15" customHeight="1" x14ac:dyDescent="0.15">
      <c r="A310" s="4" t="s">
        <v>23</v>
      </c>
      <c r="B310" s="4" t="s">
        <v>24</v>
      </c>
      <c r="C310" s="5" t="s">
        <v>132</v>
      </c>
      <c r="D310" s="6">
        <v>9293958</v>
      </c>
      <c r="E310" s="6">
        <v>12088474</v>
      </c>
      <c r="F310" s="6">
        <v>11023506</v>
      </c>
      <c r="G310" s="6">
        <v>10509714</v>
      </c>
      <c r="H310" s="6">
        <v>7427921</v>
      </c>
      <c r="I310" s="6">
        <v>9114793</v>
      </c>
      <c r="J310" s="6">
        <f>+[1]N39a!T14</f>
        <v>9535334</v>
      </c>
    </row>
    <row r="311" spans="1:10" ht="15" customHeight="1" x14ac:dyDescent="0.15">
      <c r="A311" s="7" t="s">
        <v>23</v>
      </c>
      <c r="B311" s="7" t="s">
        <v>24</v>
      </c>
      <c r="C311" s="8" t="s">
        <v>135</v>
      </c>
      <c r="D311" s="9">
        <v>442482771</v>
      </c>
      <c r="E311" s="9">
        <v>539001230</v>
      </c>
      <c r="F311" s="9">
        <v>478617499</v>
      </c>
      <c r="G311" s="9">
        <v>521135966</v>
      </c>
      <c r="H311" s="9">
        <v>578901040</v>
      </c>
      <c r="I311" s="9">
        <v>501629463</v>
      </c>
      <c r="J311" s="9">
        <f>+SUM(J305:J310)</f>
        <v>558032361</v>
      </c>
    </row>
    <row r="312" spans="1:10" ht="15" customHeight="1" x14ac:dyDescent="0.15">
      <c r="A312" s="4" t="s">
        <v>23</v>
      </c>
      <c r="B312" s="4" t="s">
        <v>24</v>
      </c>
      <c r="C312" s="5" t="s">
        <v>137</v>
      </c>
      <c r="D312" s="6">
        <v>10909999</v>
      </c>
      <c r="E312" s="6">
        <v>7181008</v>
      </c>
      <c r="F312" s="6">
        <v>2503518</v>
      </c>
      <c r="G312" s="6">
        <v>499482</v>
      </c>
      <c r="H312" s="6">
        <v>97472</v>
      </c>
      <c r="I312" s="6">
        <v>17538</v>
      </c>
      <c r="J312" s="6">
        <f>+[1]N39a!T19</f>
        <v>18040</v>
      </c>
    </row>
    <row r="313" spans="1:10" ht="15" customHeight="1" x14ac:dyDescent="0.15">
      <c r="A313" s="4" t="s">
        <v>23</v>
      </c>
      <c r="B313" s="4" t="s">
        <v>24</v>
      </c>
      <c r="C313" s="5" t="s">
        <v>128</v>
      </c>
      <c r="D313" s="6">
        <v>3599469</v>
      </c>
      <c r="E313" s="6">
        <v>3065037</v>
      </c>
      <c r="F313" s="6">
        <v>5452105</v>
      </c>
      <c r="G313" s="6">
        <v>7383278</v>
      </c>
      <c r="H313" s="6">
        <v>8957603</v>
      </c>
      <c r="I313" s="6">
        <v>9184334</v>
      </c>
      <c r="J313" s="6">
        <f>+[1]N39a!T20</f>
        <v>9108530</v>
      </c>
    </row>
    <row r="314" spans="1:10" ht="15" customHeight="1" x14ac:dyDescent="0.15">
      <c r="A314" s="4" t="s">
        <v>23</v>
      </c>
      <c r="B314" s="4" t="s">
        <v>24</v>
      </c>
      <c r="C314" s="5" t="s">
        <v>138</v>
      </c>
      <c r="D314" s="6">
        <v>126267586</v>
      </c>
      <c r="E314" s="6">
        <v>146217889</v>
      </c>
      <c r="F314" s="6">
        <v>85549866</v>
      </c>
      <c r="G314" s="6">
        <v>101483303</v>
      </c>
      <c r="H314" s="6">
        <v>130013359</v>
      </c>
      <c r="I314" s="6">
        <v>122171289</v>
      </c>
      <c r="J314" s="6">
        <f>+[1]N39a!T21</f>
        <v>129677271</v>
      </c>
    </row>
    <row r="315" spans="1:10" ht="15" customHeight="1" x14ac:dyDescent="0.15">
      <c r="A315" s="4" t="s">
        <v>23</v>
      </c>
      <c r="B315" s="4" t="s">
        <v>24</v>
      </c>
      <c r="C315" s="5" t="s">
        <v>140</v>
      </c>
      <c r="D315" s="6">
        <v>30756155</v>
      </c>
      <c r="E315" s="6">
        <v>34669251</v>
      </c>
      <c r="F315" s="6">
        <v>27934183</v>
      </c>
      <c r="G315" s="6">
        <v>28425830</v>
      </c>
      <c r="H315" s="6">
        <v>29032699</v>
      </c>
      <c r="I315" s="6">
        <v>29055613</v>
      </c>
      <c r="J315" s="6">
        <f>+[1]N39a!T24</f>
        <v>33805950</v>
      </c>
    </row>
    <row r="316" spans="1:10" ht="15" customHeight="1" x14ac:dyDescent="0.15">
      <c r="A316" s="4" t="s">
        <v>23</v>
      </c>
      <c r="B316" s="4" t="s">
        <v>24</v>
      </c>
      <c r="C316" s="5" t="s">
        <v>141</v>
      </c>
      <c r="D316" s="6">
        <v>337862466</v>
      </c>
      <c r="E316" s="6">
        <v>449735492</v>
      </c>
      <c r="F316" s="6">
        <v>438817815</v>
      </c>
      <c r="G316" s="6">
        <v>473532365</v>
      </c>
      <c r="H316" s="6">
        <v>536108243</v>
      </c>
      <c r="I316" s="6">
        <v>654875463</v>
      </c>
      <c r="J316" s="6">
        <f>+[1]N39a!T25</f>
        <v>734486431</v>
      </c>
    </row>
    <row r="317" spans="1:10" ht="15" customHeight="1" x14ac:dyDescent="0.15">
      <c r="A317" s="4" t="s">
        <v>23</v>
      </c>
      <c r="B317" s="4" t="s">
        <v>24</v>
      </c>
      <c r="C317" s="5" t="s">
        <v>142</v>
      </c>
      <c r="D317" s="11">
        <v>0</v>
      </c>
      <c r="E317" s="6">
        <v>115681078</v>
      </c>
      <c r="F317" s="6">
        <v>102148227</v>
      </c>
      <c r="G317" s="6">
        <v>109530316</v>
      </c>
      <c r="H317" s="6">
        <v>112665712</v>
      </c>
      <c r="I317" s="6">
        <v>137234563</v>
      </c>
      <c r="J317" s="6">
        <f>+[1]N39a!T26</f>
        <v>123099469</v>
      </c>
    </row>
    <row r="318" spans="1:10" ht="15" customHeight="1" x14ac:dyDescent="0.15">
      <c r="A318" s="4" t="s">
        <v>23</v>
      </c>
      <c r="B318" s="4" t="s">
        <v>24</v>
      </c>
      <c r="C318" s="5" t="s">
        <v>143</v>
      </c>
      <c r="D318" s="6">
        <v>18238139</v>
      </c>
      <c r="E318" s="6">
        <v>25796544</v>
      </c>
      <c r="F318" s="6">
        <v>31570978</v>
      </c>
      <c r="G318" s="6">
        <v>42336160</v>
      </c>
      <c r="H318" s="6">
        <v>47131056</v>
      </c>
      <c r="I318" s="6">
        <v>58117086</v>
      </c>
      <c r="J318" s="6">
        <f>+[1]N39a!T27</f>
        <v>53366608</v>
      </c>
    </row>
    <row r="319" spans="1:10" ht="15" customHeight="1" x14ac:dyDescent="0.15">
      <c r="A319" s="7" t="s">
        <v>23</v>
      </c>
      <c r="B319" s="7" t="s">
        <v>24</v>
      </c>
      <c r="C319" s="8" t="s">
        <v>144</v>
      </c>
      <c r="D319" s="9">
        <v>527633814</v>
      </c>
      <c r="E319" s="9">
        <v>782346299</v>
      </c>
      <c r="F319" s="9">
        <v>693976692</v>
      </c>
      <c r="G319" s="9">
        <v>763190734</v>
      </c>
      <c r="H319" s="9">
        <v>864006144</v>
      </c>
      <c r="I319" s="9">
        <v>1010655886</v>
      </c>
      <c r="J319" s="9">
        <f>+SUM(J312:J318)</f>
        <v>1083562299</v>
      </c>
    </row>
    <row r="320" spans="1:10" ht="15" customHeight="1" x14ac:dyDescent="0.15">
      <c r="A320" s="7" t="s">
        <v>23</v>
      </c>
      <c r="B320" s="7" t="s">
        <v>24</v>
      </c>
      <c r="C320" s="8" t="s">
        <v>145</v>
      </c>
      <c r="D320" s="9">
        <v>970116585</v>
      </c>
      <c r="E320" s="9">
        <v>1321347529</v>
      </c>
      <c r="F320" s="9">
        <v>1172594191</v>
      </c>
      <c r="G320" s="9">
        <v>1284326700</v>
      </c>
      <c r="H320" s="9">
        <v>1442907184</v>
      </c>
      <c r="I320" s="9">
        <v>1512285349</v>
      </c>
      <c r="J320" s="9">
        <f>+J319+J311</f>
        <v>1641594660</v>
      </c>
    </row>
    <row r="321" spans="1:10" ht="15" customHeight="1" x14ac:dyDescent="0.15">
      <c r="A321" s="4" t="s">
        <v>23</v>
      </c>
      <c r="B321" s="4" t="s">
        <v>24</v>
      </c>
      <c r="C321" s="5" t="s">
        <v>147</v>
      </c>
      <c r="D321" s="6">
        <v>325564797</v>
      </c>
      <c r="E321" s="6">
        <v>318866923</v>
      </c>
      <c r="F321" s="6">
        <v>276981941</v>
      </c>
      <c r="G321" s="6">
        <v>303033167</v>
      </c>
      <c r="H321" s="6">
        <v>405685716</v>
      </c>
      <c r="I321" s="6">
        <v>338728333</v>
      </c>
      <c r="J321" s="6">
        <f>+[1]N39a!T33</f>
        <v>318105789</v>
      </c>
    </row>
    <row r="322" spans="1:10" ht="15" customHeight="1" x14ac:dyDescent="0.15">
      <c r="A322" s="4" t="s">
        <v>23</v>
      </c>
      <c r="B322" s="4" t="s">
        <v>24</v>
      </c>
      <c r="C322" s="5" t="s">
        <v>148</v>
      </c>
      <c r="D322" s="11">
        <v>0</v>
      </c>
      <c r="E322" s="6">
        <v>12009154</v>
      </c>
      <c r="F322" s="6">
        <v>14417440</v>
      </c>
      <c r="G322" s="6">
        <v>18144494</v>
      </c>
      <c r="H322" s="6">
        <v>18331551</v>
      </c>
      <c r="I322" s="6">
        <v>25335744</v>
      </c>
      <c r="J322" s="6">
        <f>+[1]N39a!T34</f>
        <v>23534948</v>
      </c>
    </row>
    <row r="323" spans="1:10" ht="15" customHeight="1" x14ac:dyDescent="0.15">
      <c r="A323" s="4" t="s">
        <v>23</v>
      </c>
      <c r="B323" s="4" t="s">
        <v>24</v>
      </c>
      <c r="C323" s="5" t="s">
        <v>138</v>
      </c>
      <c r="D323" s="6">
        <v>119281340</v>
      </c>
      <c r="E323" s="6">
        <v>123786873</v>
      </c>
      <c r="F323" s="6">
        <v>109271424</v>
      </c>
      <c r="G323" s="6">
        <v>130629209</v>
      </c>
      <c r="H323" s="6">
        <v>125231586</v>
      </c>
      <c r="I323" s="6">
        <v>133479906</v>
      </c>
      <c r="J323" s="6">
        <f>+[1]N39a!T35</f>
        <v>155657934</v>
      </c>
    </row>
    <row r="324" spans="1:10" ht="15" customHeight="1" x14ac:dyDescent="0.15">
      <c r="A324" s="4" t="s">
        <v>23</v>
      </c>
      <c r="B324" s="4" t="s">
        <v>24</v>
      </c>
      <c r="C324" s="5" t="s">
        <v>149</v>
      </c>
      <c r="D324" s="6">
        <v>1491137</v>
      </c>
      <c r="E324" s="6">
        <v>1786025</v>
      </c>
      <c r="F324" s="6">
        <v>1053287</v>
      </c>
      <c r="G324" s="6">
        <v>414049</v>
      </c>
      <c r="H324" s="6">
        <v>2003539</v>
      </c>
      <c r="I324" s="6">
        <v>50647484</v>
      </c>
      <c r="J324" s="6">
        <f>+[1]N39a!T36</f>
        <v>1560814</v>
      </c>
    </row>
    <row r="325" spans="1:10" ht="15" customHeight="1" x14ac:dyDescent="0.15">
      <c r="A325" s="4" t="s">
        <v>23</v>
      </c>
      <c r="B325" s="4" t="s">
        <v>24</v>
      </c>
      <c r="C325" s="5" t="s">
        <v>150</v>
      </c>
      <c r="D325" s="6">
        <v>7125053</v>
      </c>
      <c r="E325" s="6">
        <v>17672852</v>
      </c>
      <c r="F325" s="6">
        <v>18860231</v>
      </c>
      <c r="G325" s="6">
        <v>15115870</v>
      </c>
      <c r="H325" s="6">
        <v>14329421</v>
      </c>
      <c r="I325" s="6">
        <v>12130504</v>
      </c>
      <c r="J325" s="6">
        <f>+[1]N39a!T37</f>
        <v>10255432</v>
      </c>
    </row>
    <row r="326" spans="1:10" ht="15" customHeight="1" x14ac:dyDescent="0.15">
      <c r="A326" s="4" t="s">
        <v>23</v>
      </c>
      <c r="B326" s="4" t="s">
        <v>24</v>
      </c>
      <c r="C326" s="5" t="s">
        <v>151</v>
      </c>
      <c r="D326" s="6">
        <v>458720</v>
      </c>
      <c r="E326" s="6">
        <v>134071</v>
      </c>
      <c r="F326" s="11">
        <v>0</v>
      </c>
      <c r="G326" s="11">
        <v>0</v>
      </c>
      <c r="H326" s="6">
        <v>63151</v>
      </c>
      <c r="I326" s="11">
        <v>0</v>
      </c>
      <c r="J326" s="6">
        <f>+[1]N39a!T38</f>
        <v>1301192</v>
      </c>
    </row>
    <row r="327" spans="1:10" ht="15" customHeight="1" x14ac:dyDescent="0.15">
      <c r="A327" s="4" t="s">
        <v>23</v>
      </c>
      <c r="B327" s="4" t="s">
        <v>24</v>
      </c>
      <c r="C327" s="5" t="s">
        <v>152</v>
      </c>
      <c r="D327" s="6">
        <v>5231600</v>
      </c>
      <c r="E327" s="6">
        <v>6526493</v>
      </c>
      <c r="F327" s="6">
        <v>5254177</v>
      </c>
      <c r="G327" s="6">
        <v>5981107</v>
      </c>
      <c r="H327" s="6">
        <v>5681560</v>
      </c>
      <c r="I327" s="6">
        <v>7064157</v>
      </c>
      <c r="J327" s="6">
        <f>+[1]N39a!T39</f>
        <v>6368961</v>
      </c>
    </row>
    <row r="328" spans="1:10" ht="15" customHeight="1" x14ac:dyDescent="0.15">
      <c r="A328" s="7" t="s">
        <v>23</v>
      </c>
      <c r="B328" s="7" t="s">
        <v>24</v>
      </c>
      <c r="C328" s="8" t="s">
        <v>155</v>
      </c>
      <c r="D328" s="9">
        <v>459152647</v>
      </c>
      <c r="E328" s="9">
        <v>480782391</v>
      </c>
      <c r="F328" s="9">
        <v>425838500</v>
      </c>
      <c r="G328" s="9">
        <v>473317896</v>
      </c>
      <c r="H328" s="9">
        <v>571326524</v>
      </c>
      <c r="I328" s="9">
        <v>567386128</v>
      </c>
      <c r="J328" s="9">
        <f>+SUM(J321:J327)</f>
        <v>516785070</v>
      </c>
    </row>
    <row r="329" spans="1:10" ht="15" customHeight="1" x14ac:dyDescent="0.15">
      <c r="A329" s="4" t="s">
        <v>23</v>
      </c>
      <c r="B329" s="4" t="s">
        <v>24</v>
      </c>
      <c r="C329" s="5" t="s">
        <v>147</v>
      </c>
      <c r="D329" s="6">
        <v>105672082</v>
      </c>
      <c r="E329" s="6">
        <v>130836911</v>
      </c>
      <c r="F329" s="6">
        <v>106783829</v>
      </c>
      <c r="G329" s="6">
        <v>70110672</v>
      </c>
      <c r="H329" s="6">
        <v>54530284</v>
      </c>
      <c r="I329" s="6">
        <v>50517002</v>
      </c>
      <c r="J329" s="6">
        <f>+[1]N39a!T44</f>
        <v>153394412</v>
      </c>
    </row>
    <row r="330" spans="1:10" ht="15" customHeight="1" x14ac:dyDescent="0.15">
      <c r="A330" s="4" t="s">
        <v>23</v>
      </c>
      <c r="B330" s="4" t="s">
        <v>24</v>
      </c>
      <c r="C330" s="5" t="s">
        <v>148</v>
      </c>
      <c r="D330" s="11">
        <v>0</v>
      </c>
      <c r="E330" s="6">
        <v>172827501</v>
      </c>
      <c r="F330" s="6">
        <v>174895938</v>
      </c>
      <c r="G330" s="6">
        <v>189780286</v>
      </c>
      <c r="H330" s="6">
        <v>215763220</v>
      </c>
      <c r="I330" s="6">
        <v>267493425</v>
      </c>
      <c r="J330" s="6">
        <f>+[1]N39a!T45</f>
        <v>239010638</v>
      </c>
    </row>
    <row r="331" spans="1:10" ht="15" customHeight="1" x14ac:dyDescent="0.15">
      <c r="A331" s="4" t="s">
        <v>23</v>
      </c>
      <c r="B331" s="4" t="s">
        <v>24</v>
      </c>
      <c r="C331" s="5" t="s">
        <v>157</v>
      </c>
      <c r="D331" s="6">
        <v>177915</v>
      </c>
      <c r="E331" s="6">
        <v>1316230</v>
      </c>
      <c r="F331" s="6">
        <v>874755</v>
      </c>
      <c r="G331" s="6">
        <v>469176</v>
      </c>
      <c r="H331" s="6">
        <v>265500</v>
      </c>
      <c r="I331" s="6">
        <v>164203</v>
      </c>
      <c r="J331" s="6">
        <f>+[1]N39a!T46</f>
        <v>254485</v>
      </c>
    </row>
    <row r="332" spans="1:10" ht="15" customHeight="1" x14ac:dyDescent="0.15">
      <c r="A332" s="4" t="s">
        <v>23</v>
      </c>
      <c r="B332" s="4" t="s">
        <v>24</v>
      </c>
      <c r="C332" s="5" t="s">
        <v>149</v>
      </c>
      <c r="D332" s="6">
        <v>20731758</v>
      </c>
      <c r="E332" s="6">
        <v>72513969</v>
      </c>
      <c r="F332" s="6">
        <v>70575164</v>
      </c>
      <c r="G332" s="6">
        <v>45066026</v>
      </c>
      <c r="H332" s="6">
        <v>56969316</v>
      </c>
      <c r="I332" s="6">
        <v>11864213</v>
      </c>
      <c r="J332" s="6">
        <f>+[1]N39a!T47</f>
        <v>0</v>
      </c>
    </row>
    <row r="333" spans="1:10" ht="15" customHeight="1" x14ac:dyDescent="0.15">
      <c r="A333" s="4" t="s">
        <v>23</v>
      </c>
      <c r="B333" s="4" t="s">
        <v>24</v>
      </c>
      <c r="C333" s="5" t="s">
        <v>150</v>
      </c>
      <c r="D333" s="11">
        <v>0</v>
      </c>
      <c r="E333" s="6">
        <v>2453892</v>
      </c>
      <c r="F333" s="6">
        <v>2433552</v>
      </c>
      <c r="G333" s="6">
        <v>3517929</v>
      </c>
      <c r="H333" s="6">
        <v>3882711</v>
      </c>
      <c r="I333" s="6">
        <v>4365960</v>
      </c>
      <c r="J333" s="6">
        <f>+[1]N39a!T48</f>
        <v>4311309</v>
      </c>
    </row>
    <row r="334" spans="1:10" ht="15" customHeight="1" x14ac:dyDescent="0.15">
      <c r="A334" s="4" t="s">
        <v>23</v>
      </c>
      <c r="B334" s="4" t="s">
        <v>24</v>
      </c>
      <c r="C334" s="5" t="s">
        <v>158</v>
      </c>
      <c r="D334" s="6">
        <v>46263082</v>
      </c>
      <c r="E334" s="6">
        <v>61742666</v>
      </c>
      <c r="F334" s="6">
        <v>59342268</v>
      </c>
      <c r="G334" s="6">
        <v>66312675</v>
      </c>
      <c r="H334" s="6">
        <v>74578362</v>
      </c>
      <c r="I334" s="6">
        <v>94100726</v>
      </c>
      <c r="J334" s="6">
        <f>+[1]N39a!T49</f>
        <v>113474230</v>
      </c>
    </row>
    <row r="335" spans="1:10" ht="15" customHeight="1" x14ac:dyDescent="0.15">
      <c r="A335" s="4" t="s">
        <v>23</v>
      </c>
      <c r="B335" s="4" t="s">
        <v>24</v>
      </c>
      <c r="C335" s="5" t="s">
        <v>152</v>
      </c>
      <c r="D335" s="6">
        <v>888538</v>
      </c>
      <c r="E335" s="6">
        <v>618694</v>
      </c>
      <c r="F335" s="6">
        <v>498440</v>
      </c>
      <c r="G335" s="6">
        <v>485927</v>
      </c>
      <c r="H335" s="6">
        <v>498306</v>
      </c>
      <c r="I335" s="6">
        <v>1506135</v>
      </c>
      <c r="J335" s="6">
        <f>+[1]N39a!T50</f>
        <v>1652253</v>
      </c>
    </row>
    <row r="336" spans="1:10" ht="15" customHeight="1" x14ac:dyDescent="0.15">
      <c r="A336" s="7" t="s">
        <v>23</v>
      </c>
      <c r="B336" s="7" t="s">
        <v>24</v>
      </c>
      <c r="C336" s="8" t="s">
        <v>159</v>
      </c>
      <c r="D336" s="9">
        <v>173733375</v>
      </c>
      <c r="E336" s="9">
        <v>442309863</v>
      </c>
      <c r="F336" s="9">
        <v>415403946</v>
      </c>
      <c r="G336" s="9">
        <v>375742691</v>
      </c>
      <c r="H336" s="9">
        <v>406487699</v>
      </c>
      <c r="I336" s="9">
        <v>430011664</v>
      </c>
      <c r="J336" s="9">
        <f>+SUM(J329:J335)</f>
        <v>512097327</v>
      </c>
    </row>
    <row r="337" spans="1:10" ht="15" customHeight="1" x14ac:dyDescent="0.15">
      <c r="A337" s="4" t="s">
        <v>23</v>
      </c>
      <c r="B337" s="4" t="s">
        <v>24</v>
      </c>
      <c r="C337" s="5" t="s">
        <v>160</v>
      </c>
      <c r="D337" s="6">
        <v>337230563</v>
      </c>
      <c r="E337" s="6">
        <v>398255275</v>
      </c>
      <c r="F337" s="6">
        <v>331351745</v>
      </c>
      <c r="G337" s="6">
        <v>435266113</v>
      </c>
      <c r="H337" s="6">
        <v>465092961</v>
      </c>
      <c r="I337" s="6">
        <v>514887557</v>
      </c>
      <c r="J337" s="6">
        <f>+[1]N39a!$T$56</f>
        <v>612712263</v>
      </c>
    </row>
    <row r="338" spans="1:10" ht="15" customHeight="1" x14ac:dyDescent="0.15">
      <c r="A338" s="7" t="s">
        <v>23</v>
      </c>
      <c r="B338" s="7" t="s">
        <v>24</v>
      </c>
      <c r="C338" s="8" t="s">
        <v>161</v>
      </c>
      <c r="D338" s="9">
        <v>970116585</v>
      </c>
      <c r="E338" s="9">
        <v>1321347529</v>
      </c>
      <c r="F338" s="9">
        <v>1172594191</v>
      </c>
      <c r="G338" s="9">
        <v>1284326700</v>
      </c>
      <c r="H338" s="9">
        <v>1442907184</v>
      </c>
      <c r="I338" s="9">
        <v>1512285349</v>
      </c>
      <c r="J338" s="9">
        <f>+[1]N39a!$T$59</f>
        <v>1641594660</v>
      </c>
    </row>
    <row r="339" spans="1:10" ht="15" customHeight="1" x14ac:dyDescent="0.15">
      <c r="A339" s="4"/>
      <c r="B339" s="4"/>
      <c r="C339" s="5"/>
      <c r="D339" s="12" t="s">
        <v>54</v>
      </c>
      <c r="E339" s="12"/>
      <c r="F339" s="12"/>
      <c r="G339" s="12"/>
      <c r="H339" s="12"/>
      <c r="I339" s="12"/>
      <c r="J339" s="12"/>
    </row>
    <row r="340" spans="1:10" ht="15" customHeight="1" x14ac:dyDescent="0.15">
      <c r="A340" s="18"/>
      <c r="B340" s="18"/>
      <c r="C340" s="19" t="s">
        <v>279</v>
      </c>
      <c r="D340" s="20" t="s">
        <v>54</v>
      </c>
      <c r="E340" s="20"/>
      <c r="F340" s="20"/>
      <c r="G340" s="20"/>
      <c r="H340" s="20"/>
      <c r="I340" s="20"/>
      <c r="J340" s="20"/>
    </row>
    <row r="341" spans="1:10" ht="15" customHeight="1" x14ac:dyDescent="0.15">
      <c r="A341" s="7"/>
      <c r="B341" s="7"/>
      <c r="C341" s="8" t="s">
        <v>277</v>
      </c>
      <c r="D341" s="16" t="s">
        <v>54</v>
      </c>
      <c r="E341" s="16"/>
      <c r="F341" s="16"/>
      <c r="G341" s="16"/>
      <c r="H341" s="16"/>
      <c r="I341" s="16"/>
      <c r="J341" s="16"/>
    </row>
    <row r="342" spans="1:10" ht="15" customHeight="1" x14ac:dyDescent="0.15">
      <c r="A342" s="4" t="s">
        <v>23</v>
      </c>
      <c r="B342" s="4" t="s">
        <v>24</v>
      </c>
      <c r="C342" s="5" t="s">
        <v>127</v>
      </c>
      <c r="D342" s="6">
        <v>231231</v>
      </c>
      <c r="E342" s="6">
        <v>207024</v>
      </c>
      <c r="F342" s="6">
        <v>5023905</v>
      </c>
      <c r="G342" s="6">
        <v>14559467</v>
      </c>
      <c r="H342" s="6">
        <v>184882</v>
      </c>
      <c r="I342" s="6">
        <v>19383550</v>
      </c>
      <c r="J342" s="6">
        <f>+[1]N39a!AD9</f>
        <v>49414429</v>
      </c>
    </row>
    <row r="343" spans="1:10" ht="15" customHeight="1" x14ac:dyDescent="0.15">
      <c r="A343" s="4" t="s">
        <v>23</v>
      </c>
      <c r="B343" s="4" t="s">
        <v>24</v>
      </c>
      <c r="C343" s="5" t="s">
        <v>128</v>
      </c>
      <c r="D343" s="6">
        <v>48619</v>
      </c>
      <c r="E343" s="11">
        <v>0</v>
      </c>
      <c r="F343" s="6">
        <v>19537</v>
      </c>
      <c r="G343" s="6">
        <v>8733926</v>
      </c>
      <c r="H343" s="6">
        <v>35177</v>
      </c>
      <c r="I343" s="11">
        <v>0</v>
      </c>
      <c r="J343" s="6">
        <f>+[1]N39a!AD10</f>
        <v>31204</v>
      </c>
    </row>
    <row r="344" spans="1:10" ht="15" customHeight="1" x14ac:dyDescent="0.15">
      <c r="A344" s="4" t="s">
        <v>23</v>
      </c>
      <c r="B344" s="4" t="s">
        <v>24</v>
      </c>
      <c r="C344" s="5" t="s">
        <v>129</v>
      </c>
      <c r="D344" s="6">
        <v>5269</v>
      </c>
      <c r="E344" s="6">
        <v>6875</v>
      </c>
      <c r="F344" s="6">
        <v>6179</v>
      </c>
      <c r="G344" s="11">
        <v>0</v>
      </c>
      <c r="H344" s="6">
        <v>201057</v>
      </c>
      <c r="I344" s="6">
        <v>-8</v>
      </c>
      <c r="J344" s="6">
        <f>+[1]N39a!AD11</f>
        <v>1135</v>
      </c>
    </row>
    <row r="345" spans="1:10" ht="15" customHeight="1" x14ac:dyDescent="0.15">
      <c r="A345" s="4" t="s">
        <v>23</v>
      </c>
      <c r="B345" s="4" t="s">
        <v>24</v>
      </c>
      <c r="C345" s="5" t="s">
        <v>130</v>
      </c>
      <c r="D345" s="6">
        <v>-21710982</v>
      </c>
      <c r="E345" s="6">
        <v>-85152505</v>
      </c>
      <c r="F345" s="6">
        <v>-93716734</v>
      </c>
      <c r="G345" s="6">
        <v>-112395769</v>
      </c>
      <c r="H345" s="6">
        <v>-118732098</v>
      </c>
      <c r="I345" s="6">
        <v>-8205880</v>
      </c>
      <c r="J345" s="6">
        <f>+[1]N39a!AD12</f>
        <v>-22628092</v>
      </c>
    </row>
    <row r="346" spans="1:10" ht="15" customHeight="1" x14ac:dyDescent="0.15">
      <c r="A346" s="4" t="s">
        <v>23</v>
      </c>
      <c r="B346" s="4" t="s">
        <v>24</v>
      </c>
      <c r="C346" s="5" t="s">
        <v>132</v>
      </c>
      <c r="D346" s="6">
        <v>1398186</v>
      </c>
      <c r="E346" s="6">
        <v>2073584</v>
      </c>
      <c r="F346" s="6">
        <v>1699698</v>
      </c>
      <c r="G346" s="6">
        <v>14027643</v>
      </c>
      <c r="H346" s="6">
        <v>5265250</v>
      </c>
      <c r="I346" s="6">
        <v>5472247</v>
      </c>
      <c r="J346" s="6">
        <f>+[1]N39a!$AD$14</f>
        <v>5471847</v>
      </c>
    </row>
    <row r="347" spans="1:10" ht="15" customHeight="1" x14ac:dyDescent="0.15">
      <c r="A347" s="7" t="s">
        <v>23</v>
      </c>
      <c r="B347" s="7" t="s">
        <v>24</v>
      </c>
      <c r="C347" s="8" t="s">
        <v>135</v>
      </c>
      <c r="D347" s="9">
        <v>-68264649</v>
      </c>
      <c r="E347" s="9">
        <v>-82865022</v>
      </c>
      <c r="F347" s="9">
        <v>-86967415</v>
      </c>
      <c r="G347" s="9">
        <v>-75074733</v>
      </c>
      <c r="H347" s="9">
        <v>-113045732</v>
      </c>
      <c r="I347" s="9">
        <v>16649909</v>
      </c>
      <c r="J347" s="9">
        <f>+SUM(J342:J346)</f>
        <v>32290523</v>
      </c>
    </row>
    <row r="348" spans="1:10" ht="15" customHeight="1" x14ac:dyDescent="0.15">
      <c r="A348" s="4" t="s">
        <v>23</v>
      </c>
      <c r="B348" s="4" t="s">
        <v>24</v>
      </c>
      <c r="C348" s="5" t="s">
        <v>137</v>
      </c>
      <c r="D348" s="6">
        <v>5118445</v>
      </c>
      <c r="E348" s="6">
        <v>11934777</v>
      </c>
      <c r="F348" s="6">
        <v>11878741</v>
      </c>
      <c r="G348" s="6">
        <v>-89783470</v>
      </c>
      <c r="H348" s="6">
        <v>-82326057</v>
      </c>
      <c r="I348" s="6">
        <v>-50925341</v>
      </c>
      <c r="J348" s="6">
        <f>+[1]N39a!AD19</f>
        <v>-92592109</v>
      </c>
    </row>
    <row r="349" spans="1:10" ht="15" customHeight="1" x14ac:dyDescent="0.15">
      <c r="A349" s="4" t="s">
        <v>23</v>
      </c>
      <c r="B349" s="4" t="s">
        <v>24</v>
      </c>
      <c r="C349" s="5" t="s">
        <v>128</v>
      </c>
      <c r="D349" s="11">
        <v>0</v>
      </c>
      <c r="E349" s="11">
        <v>0</v>
      </c>
      <c r="F349" s="11">
        <v>0</v>
      </c>
      <c r="G349" s="11">
        <v>0</v>
      </c>
      <c r="H349" s="11">
        <v>0</v>
      </c>
      <c r="I349" s="6">
        <v>1</v>
      </c>
      <c r="J349" s="6">
        <f>+[1]N39a!AD20</f>
        <v>0</v>
      </c>
    </row>
    <row r="350" spans="1:10" ht="15" customHeight="1" x14ac:dyDescent="0.15">
      <c r="A350" s="4" t="s">
        <v>23</v>
      </c>
      <c r="B350" s="4" t="s">
        <v>24</v>
      </c>
      <c r="C350" s="5" t="s">
        <v>138</v>
      </c>
      <c r="D350" s="11">
        <v>0</v>
      </c>
      <c r="E350" s="11">
        <v>0</v>
      </c>
      <c r="F350" s="11">
        <v>0</v>
      </c>
      <c r="G350" s="11">
        <v>0</v>
      </c>
      <c r="H350" s="11">
        <v>0</v>
      </c>
      <c r="I350" s="6">
        <v>1</v>
      </c>
      <c r="J350" s="6">
        <f>+[1]N39a!AD21</f>
        <v>2</v>
      </c>
    </row>
    <row r="351" spans="1:10" ht="15" customHeight="1" x14ac:dyDescent="0.15">
      <c r="A351" s="4" t="s">
        <v>23</v>
      </c>
      <c r="B351" s="4" t="s">
        <v>24</v>
      </c>
      <c r="C351" s="5" t="s">
        <v>130</v>
      </c>
      <c r="D351" s="11">
        <v>0</v>
      </c>
      <c r="E351" s="6">
        <v>-50252417</v>
      </c>
      <c r="F351" s="6">
        <v>-50808143</v>
      </c>
      <c r="G351" s="6">
        <v>-39821314</v>
      </c>
      <c r="H351" s="6">
        <v>-42170599</v>
      </c>
      <c r="I351" s="6">
        <v>-301021184</v>
      </c>
      <c r="J351" s="6">
        <f>+[1]N39a!AD22</f>
        <v>-271233222</v>
      </c>
    </row>
    <row r="352" spans="1:10" ht="15" customHeight="1" x14ac:dyDescent="0.15">
      <c r="A352" s="4"/>
      <c r="B352" s="4"/>
      <c r="C352" s="5" t="s">
        <v>139</v>
      </c>
      <c r="D352" s="11"/>
      <c r="E352" s="6"/>
      <c r="F352" s="6"/>
      <c r="G352" s="6"/>
      <c r="H352" s="6"/>
      <c r="I352" s="6"/>
      <c r="J352" s="6">
        <f>+[1]N39a!$AD$23</f>
        <v>1</v>
      </c>
    </row>
    <row r="353" spans="1:10" ht="15" customHeight="1" x14ac:dyDescent="0.15">
      <c r="A353" s="4" t="s">
        <v>23</v>
      </c>
      <c r="B353" s="4" t="s">
        <v>24</v>
      </c>
      <c r="C353" s="5" t="s">
        <v>140</v>
      </c>
      <c r="D353" s="11">
        <v>0</v>
      </c>
      <c r="E353" s="11">
        <v>0</v>
      </c>
      <c r="F353" s="11">
        <v>0</v>
      </c>
      <c r="G353" s="11">
        <v>0</v>
      </c>
      <c r="H353" s="11">
        <v>0</v>
      </c>
      <c r="I353" s="6">
        <v>-1</v>
      </c>
      <c r="J353" s="6">
        <f>+[1]N39a!AD24</f>
        <v>-1</v>
      </c>
    </row>
    <row r="354" spans="1:10" ht="15" customHeight="1" x14ac:dyDescent="0.15">
      <c r="A354" s="4" t="s">
        <v>23</v>
      </c>
      <c r="B354" s="4" t="s">
        <v>24</v>
      </c>
      <c r="C354" s="5" t="s">
        <v>141</v>
      </c>
      <c r="D354" s="11">
        <v>0</v>
      </c>
      <c r="E354" s="11">
        <v>0</v>
      </c>
      <c r="F354" s="11">
        <v>0</v>
      </c>
      <c r="G354" s="11">
        <v>0</v>
      </c>
      <c r="H354" s="6">
        <v>-1</v>
      </c>
      <c r="I354" s="11">
        <v>0</v>
      </c>
      <c r="J354" s="6">
        <f>+[1]N39a!AD25</f>
        <v>-1</v>
      </c>
    </row>
    <row r="355" spans="1:10" ht="15" customHeight="1" x14ac:dyDescent="0.15">
      <c r="A355" s="4" t="s">
        <v>23</v>
      </c>
      <c r="B355" s="4" t="s">
        <v>24</v>
      </c>
      <c r="C355" s="5" t="s">
        <v>142</v>
      </c>
      <c r="D355" s="11">
        <v>0</v>
      </c>
      <c r="E355" s="11">
        <v>0</v>
      </c>
      <c r="F355" s="11">
        <v>0</v>
      </c>
      <c r="G355" s="11">
        <v>0</v>
      </c>
      <c r="H355" s="11">
        <v>0</v>
      </c>
      <c r="I355" s="6">
        <v>-1</v>
      </c>
      <c r="J355" s="6">
        <f>+[1]N39a!AD26</f>
        <v>0</v>
      </c>
    </row>
    <row r="356" spans="1:10" ht="15" customHeight="1" x14ac:dyDescent="0.15">
      <c r="A356" s="4" t="s">
        <v>23</v>
      </c>
      <c r="B356" s="4" t="s">
        <v>24</v>
      </c>
      <c r="C356" s="5" t="s">
        <v>143</v>
      </c>
      <c r="D356" s="6">
        <v>14604718</v>
      </c>
      <c r="E356" s="6">
        <v>16776999</v>
      </c>
      <c r="F356" s="6">
        <v>22469251</v>
      </c>
      <c r="G356" s="6">
        <v>11983195</v>
      </c>
      <c r="H356" s="6">
        <v>10915056</v>
      </c>
      <c r="I356" s="6">
        <v>14597780</v>
      </c>
      <c r="J356" s="6">
        <f>+[1]N39a!AD27</f>
        <v>17689798</v>
      </c>
    </row>
    <row r="357" spans="1:10" ht="15" customHeight="1" x14ac:dyDescent="0.15">
      <c r="A357" s="7" t="s">
        <v>23</v>
      </c>
      <c r="B357" s="7" t="s">
        <v>24</v>
      </c>
      <c r="C357" s="8" t="s">
        <v>144</v>
      </c>
      <c r="D357" s="9">
        <v>19723163</v>
      </c>
      <c r="E357" s="9">
        <v>-21540641</v>
      </c>
      <c r="F357" s="9">
        <v>-16460151</v>
      </c>
      <c r="G357" s="9">
        <v>-117621589</v>
      </c>
      <c r="H357" s="9">
        <v>-113581601</v>
      </c>
      <c r="I357" s="9">
        <v>-337348745</v>
      </c>
      <c r="J357" s="9">
        <f>+SUM(J348:J356)</f>
        <v>-346135532</v>
      </c>
    </row>
    <row r="358" spans="1:10" ht="15" customHeight="1" x14ac:dyDescent="0.15">
      <c r="A358" s="7" t="s">
        <v>23</v>
      </c>
      <c r="B358" s="7" t="s">
        <v>24</v>
      </c>
      <c r="C358" s="8" t="s">
        <v>145</v>
      </c>
      <c r="D358" s="9">
        <v>-48541486</v>
      </c>
      <c r="E358" s="9">
        <v>-104405663</v>
      </c>
      <c r="F358" s="9">
        <v>-103427566</v>
      </c>
      <c r="G358" s="9">
        <v>-192696322</v>
      </c>
      <c r="H358" s="9">
        <v>-226627333</v>
      </c>
      <c r="I358" s="9">
        <v>-320698836</v>
      </c>
      <c r="J358" s="9">
        <f>+J357+J347</f>
        <v>-313845009</v>
      </c>
    </row>
    <row r="359" spans="1:10" ht="15" customHeight="1" x14ac:dyDescent="0.15">
      <c r="A359" s="4" t="s">
        <v>23</v>
      </c>
      <c r="B359" s="4" t="s">
        <v>24</v>
      </c>
      <c r="C359" s="5" t="s">
        <v>147</v>
      </c>
      <c r="D359" s="6">
        <v>12275895</v>
      </c>
      <c r="E359" s="6">
        <v>1707231</v>
      </c>
      <c r="F359" s="6">
        <v>136127725</v>
      </c>
      <c r="G359" s="6">
        <v>32628679</v>
      </c>
      <c r="H359" s="6">
        <v>2364323</v>
      </c>
      <c r="I359" s="6">
        <v>51566307</v>
      </c>
      <c r="J359" s="6">
        <f>+[1]N39a!AD33</f>
        <v>88262517</v>
      </c>
    </row>
    <row r="360" spans="1:10" ht="15" customHeight="1" x14ac:dyDescent="0.15">
      <c r="A360" s="4" t="s">
        <v>23</v>
      </c>
      <c r="B360" s="4" t="s">
        <v>24</v>
      </c>
      <c r="C360" s="5" t="s">
        <v>138</v>
      </c>
      <c r="D360" s="6">
        <v>746482</v>
      </c>
      <c r="E360" s="6">
        <v>603350</v>
      </c>
      <c r="F360" s="6">
        <v>858042</v>
      </c>
      <c r="G360" s="6">
        <v>2397907</v>
      </c>
      <c r="H360" s="6">
        <v>305596</v>
      </c>
      <c r="I360" s="6">
        <v>242601</v>
      </c>
      <c r="J360" s="6">
        <f>+[1]N39a!$AD$35</f>
        <v>1770964</v>
      </c>
    </row>
    <row r="361" spans="1:10" ht="15" customHeight="1" x14ac:dyDescent="0.15">
      <c r="A361" s="4" t="s">
        <v>23</v>
      </c>
      <c r="B361" s="4" t="s">
        <v>24</v>
      </c>
      <c r="C361" s="5" t="s">
        <v>149</v>
      </c>
      <c r="D361" s="6">
        <v>14948321</v>
      </c>
      <c r="E361" s="6">
        <v>19242584</v>
      </c>
      <c r="F361" s="6">
        <v>-44952007</v>
      </c>
      <c r="G361" s="6">
        <v>-603986</v>
      </c>
      <c r="H361" s="6">
        <v>-7348650</v>
      </c>
      <c r="I361" s="6">
        <v>-58781725</v>
      </c>
      <c r="J361" s="6">
        <f>+[1]N39a!$AD$36</f>
        <v>9755525</v>
      </c>
    </row>
    <row r="362" spans="1:10" ht="15" customHeight="1" x14ac:dyDescent="0.15">
      <c r="A362" s="4" t="s">
        <v>23</v>
      </c>
      <c r="B362" s="4" t="s">
        <v>24</v>
      </c>
      <c r="C362" s="5" t="s">
        <v>150</v>
      </c>
      <c r="D362" s="6">
        <v>266081</v>
      </c>
      <c r="E362" s="6">
        <v>10342</v>
      </c>
      <c r="F362" s="6">
        <v>191363</v>
      </c>
      <c r="G362" s="6">
        <v>191410</v>
      </c>
      <c r="H362" s="6">
        <v>191917</v>
      </c>
      <c r="I362" s="6">
        <v>11466</v>
      </c>
      <c r="J362" s="6">
        <f>+[1]N39a!$AD$37</f>
        <v>9465</v>
      </c>
    </row>
    <row r="363" spans="1:10" ht="15" customHeight="1" x14ac:dyDescent="0.15">
      <c r="A363" s="4"/>
      <c r="B363" s="4"/>
      <c r="C363" s="5" t="s">
        <v>158</v>
      </c>
      <c r="D363" s="6"/>
      <c r="E363" s="6"/>
      <c r="F363" s="6"/>
      <c r="G363" s="6"/>
      <c r="H363" s="6"/>
      <c r="I363" s="6"/>
      <c r="J363" s="6">
        <f>+[1]N39a!$AD$38</f>
        <v>-1</v>
      </c>
    </row>
    <row r="364" spans="1:10" ht="15" customHeight="1" x14ac:dyDescent="0.15">
      <c r="A364" s="4" t="s">
        <v>23</v>
      </c>
      <c r="B364" s="4" t="s">
        <v>24</v>
      </c>
      <c r="C364" s="5" t="s">
        <v>152</v>
      </c>
      <c r="D364" s="6">
        <v>572822</v>
      </c>
      <c r="E364" s="6">
        <v>432148</v>
      </c>
      <c r="F364" s="6">
        <v>662427</v>
      </c>
      <c r="G364" s="6">
        <v>333396</v>
      </c>
      <c r="H364" s="6">
        <v>409505</v>
      </c>
      <c r="I364" s="6">
        <v>405930</v>
      </c>
      <c r="J364" s="6">
        <f>+[1]N39a!$AD$39</f>
        <v>363773</v>
      </c>
    </row>
    <row r="365" spans="1:10" ht="15" customHeight="1" x14ac:dyDescent="0.15">
      <c r="A365" s="7" t="s">
        <v>23</v>
      </c>
      <c r="B365" s="7" t="s">
        <v>24</v>
      </c>
      <c r="C365" s="8" t="s">
        <v>155</v>
      </c>
      <c r="D365" s="9">
        <v>-19427371</v>
      </c>
      <c r="E365" s="9">
        <v>21995655</v>
      </c>
      <c r="F365" s="9">
        <v>92887550</v>
      </c>
      <c r="G365" s="9">
        <v>34947406</v>
      </c>
      <c r="H365" s="9">
        <v>-4077309</v>
      </c>
      <c r="I365" s="9">
        <v>-6555421</v>
      </c>
      <c r="J365" s="9">
        <f>+SUM(J359:J364)</f>
        <v>100162243</v>
      </c>
    </row>
    <row r="366" spans="1:10" ht="15" customHeight="1" x14ac:dyDescent="0.15">
      <c r="A366" s="4" t="s">
        <v>23</v>
      </c>
      <c r="B366" s="4" t="s">
        <v>24</v>
      </c>
      <c r="C366" s="5" t="s">
        <v>147</v>
      </c>
      <c r="D366" s="6">
        <v>248781886</v>
      </c>
      <c r="E366" s="6">
        <v>244085200</v>
      </c>
      <c r="F366" s="6">
        <v>192031217</v>
      </c>
      <c r="G366" s="6">
        <v>235073333</v>
      </c>
      <c r="H366" s="6">
        <v>291822609</v>
      </c>
      <c r="I366" s="6">
        <v>219177199</v>
      </c>
      <c r="J366" s="6">
        <f>+[1]N39a!$AD$44</f>
        <v>176522544</v>
      </c>
    </row>
    <row r="367" spans="1:10" ht="15" customHeight="1" x14ac:dyDescent="0.15">
      <c r="A367" s="4" t="s">
        <v>23</v>
      </c>
      <c r="B367" s="4" t="s">
        <v>24</v>
      </c>
      <c r="C367" s="5" t="s">
        <v>148</v>
      </c>
      <c r="D367" s="11">
        <v>0</v>
      </c>
      <c r="E367" s="11">
        <v>0</v>
      </c>
      <c r="F367" s="11">
        <v>0</v>
      </c>
      <c r="G367" s="11">
        <v>0</v>
      </c>
      <c r="H367" s="11">
        <v>0</v>
      </c>
      <c r="I367" s="6">
        <v>-1</v>
      </c>
      <c r="J367" s="6">
        <f>+[1]N39a!$AD$45</f>
        <v>0</v>
      </c>
    </row>
    <row r="368" spans="1:10" ht="15" customHeight="1" x14ac:dyDescent="0.15">
      <c r="A368" s="4" t="s">
        <v>23</v>
      </c>
      <c r="B368" s="4" t="s">
        <v>24</v>
      </c>
      <c r="C368" s="5" t="s">
        <v>149</v>
      </c>
      <c r="D368" s="6">
        <v>-20731758</v>
      </c>
      <c r="E368" s="6">
        <v>-72513969</v>
      </c>
      <c r="F368" s="6">
        <v>-70575164</v>
      </c>
      <c r="G368" s="6">
        <v>-45066026</v>
      </c>
      <c r="H368" s="6">
        <v>-56969316</v>
      </c>
      <c r="I368" s="6">
        <v>-11864213</v>
      </c>
      <c r="J368" s="6">
        <f>+[1]N39a!$AD$47</f>
        <v>-28430281</v>
      </c>
    </row>
    <row r="369" spans="1:10" ht="15" customHeight="1" x14ac:dyDescent="0.15">
      <c r="A369" s="4" t="s">
        <v>23</v>
      </c>
      <c r="B369" s="4" t="s">
        <v>24</v>
      </c>
      <c r="C369" s="5" t="s">
        <v>150</v>
      </c>
      <c r="D369" s="11">
        <v>0</v>
      </c>
      <c r="E369" s="11">
        <v>0</v>
      </c>
      <c r="F369" s="11">
        <v>0</v>
      </c>
      <c r="G369" s="11">
        <v>0</v>
      </c>
      <c r="H369" s="11">
        <v>0</v>
      </c>
      <c r="I369" s="6">
        <v>1</v>
      </c>
      <c r="J369" s="6">
        <f>+[1]N39a!$AD$48</f>
        <v>1</v>
      </c>
    </row>
    <row r="370" spans="1:10" ht="15" customHeight="1" x14ac:dyDescent="0.15">
      <c r="A370" s="4" t="s">
        <v>23</v>
      </c>
      <c r="B370" s="4" t="s">
        <v>24</v>
      </c>
      <c r="C370" s="5" t="s">
        <v>152</v>
      </c>
      <c r="D370" s="11">
        <v>0</v>
      </c>
      <c r="E370" s="11">
        <v>0</v>
      </c>
      <c r="F370" s="11">
        <v>0</v>
      </c>
      <c r="G370" s="11">
        <v>0</v>
      </c>
      <c r="H370" s="11">
        <v>0</v>
      </c>
      <c r="I370" s="6">
        <v>1</v>
      </c>
      <c r="J370" s="6">
        <f>+[1]N39a!$AD$50</f>
        <v>2</v>
      </c>
    </row>
    <row r="371" spans="1:10" ht="15" customHeight="1" x14ac:dyDescent="0.15">
      <c r="A371" s="7" t="s">
        <v>23</v>
      </c>
      <c r="B371" s="7" t="s">
        <v>24</v>
      </c>
      <c r="C371" s="8" t="s">
        <v>159</v>
      </c>
      <c r="D371" s="9">
        <v>228050128</v>
      </c>
      <c r="E371" s="9">
        <v>171571231</v>
      </c>
      <c r="F371" s="9">
        <v>121456053</v>
      </c>
      <c r="G371" s="9">
        <v>190007307</v>
      </c>
      <c r="H371" s="9">
        <v>234853293</v>
      </c>
      <c r="I371" s="9">
        <v>207312987</v>
      </c>
      <c r="J371" s="9">
        <f>+SUM(J366:J370)</f>
        <v>148092266</v>
      </c>
    </row>
    <row r="372" spans="1:10" ht="15" customHeight="1" x14ac:dyDescent="0.15">
      <c r="A372" s="4" t="s">
        <v>23</v>
      </c>
      <c r="B372" s="4" t="s">
        <v>24</v>
      </c>
      <c r="C372" s="5" t="s">
        <v>160</v>
      </c>
      <c r="D372" s="6">
        <v>-257164243</v>
      </c>
      <c r="E372" s="6">
        <v>-297972549</v>
      </c>
      <c r="F372" s="6">
        <v>-317771169</v>
      </c>
      <c r="G372" s="6">
        <v>-417651035</v>
      </c>
      <c r="H372" s="6">
        <v>-457403317</v>
      </c>
      <c r="I372" s="6">
        <v>-521456402</v>
      </c>
      <c r="J372" s="6">
        <f>+[1]N39a!$AD$56</f>
        <v>-562099518</v>
      </c>
    </row>
    <row r="373" spans="1:10" ht="15" customHeight="1" x14ac:dyDescent="0.15">
      <c r="A373" s="7" t="s">
        <v>23</v>
      </c>
      <c r="B373" s="7" t="s">
        <v>24</v>
      </c>
      <c r="C373" s="8" t="s">
        <v>161</v>
      </c>
      <c r="D373" s="9">
        <v>-48541486</v>
      </c>
      <c r="E373" s="9">
        <v>-104405663</v>
      </c>
      <c r="F373" s="9">
        <v>-103427566</v>
      </c>
      <c r="G373" s="9">
        <v>-192696322</v>
      </c>
      <c r="H373" s="9">
        <v>-226627333</v>
      </c>
      <c r="I373" s="9">
        <v>-320698836</v>
      </c>
      <c r="J373" s="9">
        <f>+[1]N39a!$AD$59</f>
        <v>-313845009</v>
      </c>
    </row>
    <row r="374" spans="1:10" ht="15" customHeight="1" x14ac:dyDescent="0.15">
      <c r="A374" s="4"/>
      <c r="B374" s="4"/>
      <c r="C374" s="5"/>
      <c r="D374" s="12" t="s">
        <v>54</v>
      </c>
      <c r="E374" s="12"/>
      <c r="F374" s="12"/>
      <c r="G374" s="12"/>
      <c r="H374" s="12"/>
      <c r="I374" s="12"/>
      <c r="J374" s="12"/>
    </row>
    <row r="375" spans="1:10" ht="15" customHeight="1" x14ac:dyDescent="0.15">
      <c r="A375" s="7"/>
      <c r="B375" s="7"/>
      <c r="C375" s="8" t="s">
        <v>278</v>
      </c>
      <c r="D375" s="16" t="s">
        <v>54</v>
      </c>
      <c r="E375" s="16"/>
      <c r="F375" s="16"/>
      <c r="G375" s="16"/>
      <c r="H375" s="16"/>
      <c r="I375" s="16"/>
      <c r="J375" s="16"/>
    </row>
    <row r="376" spans="1:10" ht="15" customHeight="1" x14ac:dyDescent="0.15">
      <c r="A376" s="4" t="s">
        <v>23</v>
      </c>
      <c r="B376" s="4" t="s">
        <v>24</v>
      </c>
      <c r="C376" s="5" t="s">
        <v>127</v>
      </c>
      <c r="D376" s="6">
        <v>264117602</v>
      </c>
      <c r="E376" s="6">
        <v>393063524</v>
      </c>
      <c r="F376" s="6">
        <v>768603976.07000005</v>
      </c>
      <c r="G376" s="6">
        <v>535390649</v>
      </c>
      <c r="H376" s="6">
        <v>437132358</v>
      </c>
      <c r="I376" s="6">
        <v>368123140</v>
      </c>
      <c r="J376" s="6">
        <f>+[1]N39a!AF9</f>
        <v>370209726</v>
      </c>
    </row>
    <row r="377" spans="1:10" ht="15" customHeight="1" x14ac:dyDescent="0.15">
      <c r="A377" s="4" t="s">
        <v>23</v>
      </c>
      <c r="B377" s="4" t="s">
        <v>24</v>
      </c>
      <c r="C377" s="5" t="s">
        <v>128</v>
      </c>
      <c r="D377" s="6">
        <v>11221723</v>
      </c>
      <c r="E377" s="6">
        <v>9251422</v>
      </c>
      <c r="F377" s="6">
        <v>10668516</v>
      </c>
      <c r="G377" s="6">
        <v>22446010</v>
      </c>
      <c r="H377" s="6">
        <v>16801843</v>
      </c>
      <c r="I377" s="6">
        <v>18285844</v>
      </c>
      <c r="J377" s="6">
        <f>+[1]N39a!AF10</f>
        <v>26252053</v>
      </c>
    </row>
    <row r="378" spans="1:10" ht="15" customHeight="1" x14ac:dyDescent="0.15">
      <c r="A378" s="4" t="s">
        <v>23</v>
      </c>
      <c r="B378" s="4" t="s">
        <v>24</v>
      </c>
      <c r="C378" s="5" t="s">
        <v>129</v>
      </c>
      <c r="D378" s="6">
        <v>788649733</v>
      </c>
      <c r="E378" s="6">
        <v>832032336</v>
      </c>
      <c r="F378" s="6">
        <v>608105172.92999995</v>
      </c>
      <c r="G378" s="6">
        <v>664944100</v>
      </c>
      <c r="H378" s="6">
        <v>779981399</v>
      </c>
      <c r="I378" s="6">
        <v>772097972</v>
      </c>
      <c r="J378" s="6">
        <f>+[1]N39a!AF11</f>
        <v>805923607</v>
      </c>
    </row>
    <row r="379" spans="1:10" ht="15" customHeight="1" x14ac:dyDescent="0.15">
      <c r="A379" s="4" t="s">
        <v>23</v>
      </c>
      <c r="B379" s="4" t="s">
        <v>24</v>
      </c>
      <c r="C379" s="5" t="s">
        <v>130</v>
      </c>
      <c r="D379" s="6">
        <v>5188446</v>
      </c>
      <c r="E379" s="6">
        <v>1435081</v>
      </c>
      <c r="F379" s="6">
        <v>37732</v>
      </c>
      <c r="G379" s="6">
        <v>502795</v>
      </c>
      <c r="H379" s="6">
        <v>49655</v>
      </c>
      <c r="I379" s="6">
        <v>49656</v>
      </c>
      <c r="J379" s="6">
        <f>+[1]N39a!AF12</f>
        <v>49653</v>
      </c>
    </row>
    <row r="380" spans="1:10" ht="15" customHeight="1" x14ac:dyDescent="0.15">
      <c r="A380" s="4" t="s">
        <v>23</v>
      </c>
      <c r="B380" s="4" t="s">
        <v>24</v>
      </c>
      <c r="C380" s="5" t="s">
        <v>131</v>
      </c>
      <c r="D380" s="6">
        <v>290329422</v>
      </c>
      <c r="E380" s="6">
        <v>278861232</v>
      </c>
      <c r="F380" s="6">
        <v>264222889</v>
      </c>
      <c r="G380" s="6">
        <v>350247522</v>
      </c>
      <c r="H380" s="6">
        <v>368748336</v>
      </c>
      <c r="I380" s="6">
        <v>310547978</v>
      </c>
      <c r="J380" s="6">
        <f>+[1]N39a!AF13</f>
        <v>342818121</v>
      </c>
    </row>
    <row r="381" spans="1:10" ht="15" customHeight="1" x14ac:dyDescent="0.15">
      <c r="A381" s="4" t="s">
        <v>23</v>
      </c>
      <c r="B381" s="4" t="s">
        <v>24</v>
      </c>
      <c r="C381" s="5" t="s">
        <v>132</v>
      </c>
      <c r="D381" s="6">
        <v>26720438</v>
      </c>
      <c r="E381" s="6">
        <v>69131336</v>
      </c>
      <c r="F381" s="6">
        <v>37685367</v>
      </c>
      <c r="G381" s="6">
        <v>40054188</v>
      </c>
      <c r="H381" s="6">
        <v>44890697</v>
      </c>
      <c r="I381" s="6">
        <v>46236838</v>
      </c>
      <c r="J381" s="6">
        <f>+[1]N39a!AF14</f>
        <v>32999288</v>
      </c>
    </row>
    <row r="382" spans="1:10" ht="15" customHeight="1" x14ac:dyDescent="0.15">
      <c r="A382" s="7" t="s">
        <v>23</v>
      </c>
      <c r="B382" s="7" t="s">
        <v>24</v>
      </c>
      <c r="C382" s="8" t="s">
        <v>133</v>
      </c>
      <c r="D382" s="9">
        <v>1386227364</v>
      </c>
      <c r="E382" s="9">
        <v>1583774931</v>
      </c>
      <c r="F382" s="9">
        <v>1689323653</v>
      </c>
      <c r="G382" s="9">
        <v>1613585264</v>
      </c>
      <c r="H382" s="9">
        <v>1647604288</v>
      </c>
      <c r="I382" s="9">
        <v>1515341428</v>
      </c>
      <c r="J382" s="9">
        <f>+SUM(J376:J381)</f>
        <v>1578252448</v>
      </c>
    </row>
    <row r="383" spans="1:10" ht="15" customHeight="1" x14ac:dyDescent="0.15">
      <c r="A383" s="4" t="s">
        <v>23</v>
      </c>
      <c r="B383" s="4" t="s">
        <v>24</v>
      </c>
      <c r="C383" s="5" t="s">
        <v>134</v>
      </c>
      <c r="D383" s="6">
        <v>47141386</v>
      </c>
      <c r="E383" s="6">
        <v>9748863</v>
      </c>
      <c r="F383" s="11">
        <v>0</v>
      </c>
      <c r="G383" s="11">
        <v>0</v>
      </c>
      <c r="H383" s="6">
        <v>161724991</v>
      </c>
      <c r="I383" s="11">
        <v>0</v>
      </c>
      <c r="J383" s="11">
        <v>0</v>
      </c>
    </row>
    <row r="384" spans="1:10" ht="15" customHeight="1" x14ac:dyDescent="0.15">
      <c r="A384" s="7" t="s">
        <v>23</v>
      </c>
      <c r="B384" s="7" t="s">
        <v>24</v>
      </c>
      <c r="C384" s="8" t="s">
        <v>135</v>
      </c>
      <c r="D384" s="9">
        <v>1433368750</v>
      </c>
      <c r="E384" s="9">
        <v>1593523794</v>
      </c>
      <c r="F384" s="9">
        <v>1689323653</v>
      </c>
      <c r="G384" s="9">
        <v>1613585264</v>
      </c>
      <c r="H384" s="9">
        <v>1809329279</v>
      </c>
      <c r="I384" s="9">
        <v>1515341428</v>
      </c>
      <c r="J384" s="9">
        <f>+J382</f>
        <v>1578252448</v>
      </c>
    </row>
    <row r="385" spans="1:10" ht="15" customHeight="1" x14ac:dyDescent="0.15">
      <c r="A385" s="4" t="s">
        <v>23</v>
      </c>
      <c r="B385" s="4" t="s">
        <v>24</v>
      </c>
      <c r="C385" s="5" t="s">
        <v>137</v>
      </c>
      <c r="D385" s="6">
        <v>48375144</v>
      </c>
      <c r="E385" s="6">
        <v>96069836</v>
      </c>
      <c r="F385" s="6">
        <v>58754728</v>
      </c>
      <c r="G385" s="6">
        <v>62443768</v>
      </c>
      <c r="H385" s="6">
        <v>132459569</v>
      </c>
      <c r="I385" s="6">
        <v>158549031</v>
      </c>
      <c r="J385" s="6">
        <f>+[1]N39a!AF19</f>
        <v>186987605</v>
      </c>
    </row>
    <row r="386" spans="1:10" ht="15" customHeight="1" x14ac:dyDescent="0.15">
      <c r="A386" s="4" t="s">
        <v>23</v>
      </c>
      <c r="B386" s="4" t="s">
        <v>24</v>
      </c>
      <c r="C386" s="5" t="s">
        <v>128</v>
      </c>
      <c r="D386" s="6">
        <v>11395134</v>
      </c>
      <c r="E386" s="6">
        <v>4234156</v>
      </c>
      <c r="F386" s="6">
        <v>8241835</v>
      </c>
      <c r="G386" s="6">
        <v>10100158</v>
      </c>
      <c r="H386" s="6">
        <v>10866376</v>
      </c>
      <c r="I386" s="6">
        <v>11370817</v>
      </c>
      <c r="J386" s="6">
        <f>+[1]N39a!AF20</f>
        <v>12444887</v>
      </c>
    </row>
    <row r="387" spans="1:10" ht="15" customHeight="1" x14ac:dyDescent="0.15">
      <c r="A387" s="4" t="s">
        <v>23</v>
      </c>
      <c r="B387" s="4" t="s">
        <v>24</v>
      </c>
      <c r="C387" s="5" t="s">
        <v>138</v>
      </c>
      <c r="D387" s="6">
        <v>453391513</v>
      </c>
      <c r="E387" s="6">
        <v>467990883</v>
      </c>
      <c r="F387" s="6">
        <v>342429458</v>
      </c>
      <c r="G387" s="6">
        <v>397908897</v>
      </c>
      <c r="H387" s="6">
        <v>490598869</v>
      </c>
      <c r="I387" s="6">
        <v>431786298</v>
      </c>
      <c r="J387" s="6">
        <f>+[1]N39a!AF21</f>
        <v>485168965</v>
      </c>
    </row>
    <row r="388" spans="1:10" ht="15" customHeight="1" x14ac:dyDescent="0.15">
      <c r="A388" s="4" t="s">
        <v>23</v>
      </c>
      <c r="B388" s="4" t="s">
        <v>24</v>
      </c>
      <c r="C388" s="5" t="s">
        <v>139</v>
      </c>
      <c r="D388" s="6">
        <v>248247467</v>
      </c>
      <c r="E388" s="6">
        <v>270691351</v>
      </c>
      <c r="F388" s="6">
        <v>254428936</v>
      </c>
      <c r="G388" s="6">
        <v>259209920</v>
      </c>
      <c r="H388" s="6">
        <v>122742508</v>
      </c>
      <c r="I388" s="6">
        <v>142821150</v>
      </c>
      <c r="J388" s="6">
        <f>+[1]N39a!AF23</f>
        <v>151185255</v>
      </c>
    </row>
    <row r="389" spans="1:10" ht="15" customHeight="1" x14ac:dyDescent="0.15">
      <c r="A389" s="4" t="s">
        <v>23</v>
      </c>
      <c r="B389" s="4" t="s">
        <v>24</v>
      </c>
      <c r="C389" s="5" t="s">
        <v>140</v>
      </c>
      <c r="D389" s="6">
        <v>73346334</v>
      </c>
      <c r="E389" s="6">
        <v>76444489</v>
      </c>
      <c r="F389" s="6">
        <v>71392902</v>
      </c>
      <c r="G389" s="6">
        <v>78803601</v>
      </c>
      <c r="H389" s="6">
        <v>88850103</v>
      </c>
      <c r="I389" s="6">
        <v>100236892</v>
      </c>
      <c r="J389" s="6">
        <f>+[1]N39a!AF24</f>
        <v>105380349</v>
      </c>
    </row>
    <row r="390" spans="1:10" ht="15" customHeight="1" x14ac:dyDescent="0.15">
      <c r="A390" s="4" t="s">
        <v>23</v>
      </c>
      <c r="B390" s="4" t="s">
        <v>24</v>
      </c>
      <c r="C390" s="5" t="s">
        <v>141</v>
      </c>
      <c r="D390" s="6">
        <v>578378765</v>
      </c>
      <c r="E390" s="6">
        <v>612506934</v>
      </c>
      <c r="F390" s="6">
        <v>601904919</v>
      </c>
      <c r="G390" s="6">
        <v>637351983</v>
      </c>
      <c r="H390" s="6">
        <v>692063173</v>
      </c>
      <c r="I390" s="6">
        <v>802631282</v>
      </c>
      <c r="J390" s="6">
        <f>+[1]N39a!AF25</f>
        <v>878273532</v>
      </c>
    </row>
    <row r="391" spans="1:10" ht="15" customHeight="1" x14ac:dyDescent="0.15">
      <c r="A391" s="4" t="s">
        <v>23</v>
      </c>
      <c r="B391" s="4" t="s">
        <v>24</v>
      </c>
      <c r="C391" s="5" t="s">
        <v>142</v>
      </c>
      <c r="D391" s="11">
        <v>0</v>
      </c>
      <c r="E391" s="6">
        <v>342601743</v>
      </c>
      <c r="F391" s="6">
        <v>316351965</v>
      </c>
      <c r="G391" s="6">
        <v>322198867</v>
      </c>
      <c r="H391" s="6">
        <v>323189341</v>
      </c>
      <c r="I391" s="6">
        <v>344947197</v>
      </c>
      <c r="J391" s="6">
        <f>+[1]N39a!AF26</f>
        <v>313895651</v>
      </c>
    </row>
    <row r="392" spans="1:10" ht="15" customHeight="1" x14ac:dyDescent="0.15">
      <c r="A392" s="4" t="s">
        <v>23</v>
      </c>
      <c r="B392" s="4" t="s">
        <v>24</v>
      </c>
      <c r="C392" s="5" t="s">
        <v>143</v>
      </c>
      <c r="D392" s="6">
        <v>106253410</v>
      </c>
      <c r="E392" s="6">
        <v>145255546</v>
      </c>
      <c r="F392" s="6">
        <v>174226659</v>
      </c>
      <c r="G392" s="6">
        <v>155433517</v>
      </c>
      <c r="H392" s="6">
        <v>195180772</v>
      </c>
      <c r="I392" s="6">
        <v>228591035</v>
      </c>
      <c r="J392" s="6">
        <f>+[1]N39a!AF27</f>
        <v>232562793</v>
      </c>
    </row>
    <row r="393" spans="1:10" ht="15" customHeight="1" x14ac:dyDescent="0.15">
      <c r="A393" s="7" t="s">
        <v>23</v>
      </c>
      <c r="B393" s="7" t="s">
        <v>24</v>
      </c>
      <c r="C393" s="8" t="s">
        <v>144</v>
      </c>
      <c r="D393" s="9">
        <v>1519387767</v>
      </c>
      <c r="E393" s="9">
        <v>2015794938</v>
      </c>
      <c r="F393" s="9">
        <v>1827731402</v>
      </c>
      <c r="G393" s="9">
        <v>1923450711</v>
      </c>
      <c r="H393" s="9">
        <v>2055950711</v>
      </c>
      <c r="I393" s="9">
        <v>2220933702</v>
      </c>
      <c r="J393" s="9">
        <f>+SUM(J385:J392)</f>
        <v>2365899037</v>
      </c>
    </row>
    <row r="394" spans="1:10" ht="15" customHeight="1" x14ac:dyDescent="0.15">
      <c r="A394" s="7" t="s">
        <v>23</v>
      </c>
      <c r="B394" s="7" t="s">
        <v>24</v>
      </c>
      <c r="C394" s="8" t="s">
        <v>145</v>
      </c>
      <c r="D394" s="9">
        <v>2952756517</v>
      </c>
      <c r="E394" s="9">
        <v>3609318732</v>
      </c>
      <c r="F394" s="9">
        <v>3517055055</v>
      </c>
      <c r="G394" s="9">
        <v>3537035975</v>
      </c>
      <c r="H394" s="9">
        <v>3865279990</v>
      </c>
      <c r="I394" s="9">
        <v>3736275130</v>
      </c>
      <c r="J394" s="9">
        <f>+J393+J384</f>
        <v>3944151485</v>
      </c>
    </row>
    <row r="395" spans="1:10" ht="15" customHeight="1" x14ac:dyDescent="0.15">
      <c r="A395" s="4" t="s">
        <v>23</v>
      </c>
      <c r="B395" s="4" t="s">
        <v>24</v>
      </c>
      <c r="C395" s="5" t="s">
        <v>147</v>
      </c>
      <c r="D395" s="6">
        <v>822726141</v>
      </c>
      <c r="E395" s="6">
        <v>964179060</v>
      </c>
      <c r="F395" s="6">
        <v>1065484558</v>
      </c>
      <c r="G395" s="6">
        <v>937987157</v>
      </c>
      <c r="H395" s="6">
        <v>1118739018</v>
      </c>
      <c r="I395" s="6">
        <v>1225901323</v>
      </c>
      <c r="J395" s="6">
        <f>+[1]N39a!AF33</f>
        <v>1228354649</v>
      </c>
    </row>
    <row r="396" spans="1:10" ht="15" customHeight="1" x14ac:dyDescent="0.15">
      <c r="A396" s="4" t="s">
        <v>23</v>
      </c>
      <c r="B396" s="4" t="s">
        <v>24</v>
      </c>
      <c r="C396" s="5" t="s">
        <v>148</v>
      </c>
      <c r="D396" s="11">
        <v>0</v>
      </c>
      <c r="E396" s="6">
        <v>29229836</v>
      </c>
      <c r="F396" s="6">
        <v>32197778</v>
      </c>
      <c r="G396" s="6">
        <v>39250898</v>
      </c>
      <c r="H396" s="6">
        <v>40261505</v>
      </c>
      <c r="I396" s="6">
        <v>53477569</v>
      </c>
      <c r="J396" s="6">
        <f>+[1]N39a!AF34</f>
        <v>50299936</v>
      </c>
    </row>
    <row r="397" spans="1:10" ht="15" customHeight="1" x14ac:dyDescent="0.15">
      <c r="A397" s="4" t="s">
        <v>23</v>
      </c>
      <c r="B397" s="4" t="s">
        <v>24</v>
      </c>
      <c r="C397" s="5" t="s">
        <v>138</v>
      </c>
      <c r="D397" s="6">
        <v>354953547</v>
      </c>
      <c r="E397" s="6">
        <v>349896202</v>
      </c>
      <c r="F397" s="6">
        <v>394181348</v>
      </c>
      <c r="G397" s="6">
        <v>500790869</v>
      </c>
      <c r="H397" s="6">
        <v>469484458</v>
      </c>
      <c r="I397" s="6">
        <v>454852384</v>
      </c>
      <c r="J397" s="6">
        <f>+[1]N39a!AF35</f>
        <v>498503296</v>
      </c>
    </row>
    <row r="398" spans="1:10" ht="15" customHeight="1" x14ac:dyDescent="0.15">
      <c r="A398" s="4" t="s">
        <v>23</v>
      </c>
      <c r="B398" s="4" t="s">
        <v>24</v>
      </c>
      <c r="C398" s="5" t="s">
        <v>149</v>
      </c>
      <c r="D398" s="6">
        <v>17795563</v>
      </c>
      <c r="E398" s="6">
        <v>25909590</v>
      </c>
      <c r="F398" s="6">
        <v>4747679</v>
      </c>
      <c r="G398" s="6">
        <v>4931964</v>
      </c>
      <c r="H398" s="6">
        <v>5031150</v>
      </c>
      <c r="I398" s="6">
        <v>1770990</v>
      </c>
      <c r="J398" s="6">
        <f>+[1]N39a!AF36</f>
        <v>14001201</v>
      </c>
    </row>
    <row r="399" spans="1:10" ht="15" customHeight="1" x14ac:dyDescent="0.15">
      <c r="A399" s="4" t="s">
        <v>23</v>
      </c>
      <c r="B399" s="4" t="s">
        <v>24</v>
      </c>
      <c r="C399" s="5" t="s">
        <v>150</v>
      </c>
      <c r="D399" s="6">
        <v>18581790</v>
      </c>
      <c r="E399" s="6">
        <v>36749635</v>
      </c>
      <c r="F399" s="6">
        <v>37315423</v>
      </c>
      <c r="G399" s="6">
        <v>33041763</v>
      </c>
      <c r="H399" s="6">
        <v>30296891</v>
      </c>
      <c r="I399" s="6">
        <v>33553352</v>
      </c>
      <c r="J399" s="6">
        <f>+[1]N39a!AF37</f>
        <v>22668401</v>
      </c>
    </row>
    <row r="400" spans="1:10" ht="15" customHeight="1" x14ac:dyDescent="0.15">
      <c r="A400" s="4" t="s">
        <v>23</v>
      </c>
      <c r="B400" s="4" t="s">
        <v>24</v>
      </c>
      <c r="C400" s="5" t="s">
        <v>151</v>
      </c>
      <c r="D400" s="6">
        <v>8323272</v>
      </c>
      <c r="E400" s="6">
        <v>7452440</v>
      </c>
      <c r="F400" s="6">
        <v>3658650</v>
      </c>
      <c r="G400" s="6">
        <v>6801472</v>
      </c>
      <c r="H400" s="6">
        <v>1300078</v>
      </c>
      <c r="I400" s="6">
        <v>368477</v>
      </c>
      <c r="J400" s="6">
        <f>+[1]N39a!AF38</f>
        <v>4824292</v>
      </c>
    </row>
    <row r="401" spans="1:10" ht="15" customHeight="1" x14ac:dyDescent="0.15">
      <c r="A401" s="4" t="s">
        <v>23</v>
      </c>
      <c r="B401" s="4" t="s">
        <v>24</v>
      </c>
      <c r="C401" s="5" t="s">
        <v>152</v>
      </c>
      <c r="D401" s="6">
        <v>25593581</v>
      </c>
      <c r="E401" s="6">
        <v>25532611</v>
      </c>
      <c r="F401" s="6">
        <v>33068084</v>
      </c>
      <c r="G401" s="6">
        <v>33860401</v>
      </c>
      <c r="H401" s="6">
        <v>29468453</v>
      </c>
      <c r="I401" s="6">
        <v>26952308</v>
      </c>
      <c r="J401" s="6">
        <f>+[1]N39a!AF39</f>
        <v>27044726</v>
      </c>
    </row>
    <row r="402" spans="1:10" ht="15" customHeight="1" x14ac:dyDescent="0.15">
      <c r="A402" s="7" t="s">
        <v>23</v>
      </c>
      <c r="B402" s="7" t="s">
        <v>24</v>
      </c>
      <c r="C402" s="8" t="s">
        <v>282</v>
      </c>
      <c r="D402" s="9">
        <v>1247973894</v>
      </c>
      <c r="E402" s="9">
        <v>1438949374</v>
      </c>
      <c r="F402" s="9">
        <v>1570653520</v>
      </c>
      <c r="G402" s="9">
        <v>1556664524</v>
      </c>
      <c r="H402" s="9">
        <v>1694581553</v>
      </c>
      <c r="I402" s="9">
        <v>1796876403</v>
      </c>
      <c r="J402" s="9">
        <f>+SUM(J395:J401)</f>
        <v>1845696501</v>
      </c>
    </row>
    <row r="403" spans="1:10" ht="15" customHeight="1" x14ac:dyDescent="0.15">
      <c r="A403" s="4" t="s">
        <v>23</v>
      </c>
      <c r="B403" s="4" t="s">
        <v>24</v>
      </c>
      <c r="C403" s="5" t="s">
        <v>154</v>
      </c>
      <c r="D403" s="6">
        <v>219405</v>
      </c>
      <c r="E403" s="6">
        <v>391113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</row>
    <row r="404" spans="1:10" ht="15" customHeight="1" x14ac:dyDescent="0.15">
      <c r="A404" s="7" t="s">
        <v>23</v>
      </c>
      <c r="B404" s="7" t="s">
        <v>24</v>
      </c>
      <c r="C404" s="8" t="s">
        <v>155</v>
      </c>
      <c r="D404" s="9">
        <v>1248193299</v>
      </c>
      <c r="E404" s="9">
        <v>1439340487</v>
      </c>
      <c r="F404" s="9">
        <v>1570653520</v>
      </c>
      <c r="G404" s="9">
        <v>1556664524</v>
      </c>
      <c r="H404" s="9">
        <v>1694581553</v>
      </c>
      <c r="I404" s="9">
        <v>1796876403</v>
      </c>
      <c r="J404" s="9">
        <f>+J402</f>
        <v>1845696501</v>
      </c>
    </row>
    <row r="405" spans="1:10" ht="15" customHeight="1" x14ac:dyDescent="0.15">
      <c r="A405" s="4" t="s">
        <v>23</v>
      </c>
      <c r="B405" s="4" t="s">
        <v>24</v>
      </c>
      <c r="C405" s="5" t="s">
        <v>147</v>
      </c>
      <c r="D405" s="6">
        <v>647217370</v>
      </c>
      <c r="E405" s="6">
        <v>606350406</v>
      </c>
      <c r="F405" s="6">
        <v>519314805</v>
      </c>
      <c r="G405" s="6">
        <v>455947883</v>
      </c>
      <c r="H405" s="6">
        <v>582826558</v>
      </c>
      <c r="I405" s="6">
        <v>364356910</v>
      </c>
      <c r="J405" s="6">
        <f>+[1]N39a!AF44</f>
        <v>448896738</v>
      </c>
    </row>
    <row r="406" spans="1:10" ht="15" customHeight="1" x14ac:dyDescent="0.15">
      <c r="A406" s="4" t="s">
        <v>23</v>
      </c>
      <c r="B406" s="4" t="s">
        <v>24</v>
      </c>
      <c r="C406" s="5" t="s">
        <v>148</v>
      </c>
      <c r="D406" s="11">
        <v>0</v>
      </c>
      <c r="E406" s="6">
        <v>359230726</v>
      </c>
      <c r="F406" s="6">
        <v>349057727</v>
      </c>
      <c r="G406" s="6">
        <v>356206431</v>
      </c>
      <c r="H406" s="6">
        <v>387659813</v>
      </c>
      <c r="I406" s="6">
        <v>473283805</v>
      </c>
      <c r="J406" s="6">
        <f>+[1]N39a!AF45</f>
        <v>428228550</v>
      </c>
    </row>
    <row r="407" spans="1:10" ht="15" customHeight="1" x14ac:dyDescent="0.15">
      <c r="A407" s="4" t="s">
        <v>23</v>
      </c>
      <c r="B407" s="4" t="s">
        <v>24</v>
      </c>
      <c r="C407" s="5" t="s">
        <v>157</v>
      </c>
      <c r="D407" s="6">
        <v>177915</v>
      </c>
      <c r="E407" s="6">
        <v>1316230</v>
      </c>
      <c r="F407" s="6">
        <v>874755</v>
      </c>
      <c r="G407" s="6">
        <v>469176</v>
      </c>
      <c r="H407" s="6">
        <v>265500</v>
      </c>
      <c r="I407" s="6">
        <v>164203</v>
      </c>
      <c r="J407" s="6">
        <f>+[1]N39a!AF46</f>
        <v>254485</v>
      </c>
    </row>
    <row r="408" spans="1:10" ht="15" customHeight="1" x14ac:dyDescent="0.15">
      <c r="A408" s="4" t="s">
        <v>23</v>
      </c>
      <c r="B408" s="4" t="s">
        <v>24</v>
      </c>
      <c r="C408" s="5" t="s">
        <v>149</v>
      </c>
      <c r="D408" s="11">
        <v>0</v>
      </c>
      <c r="E408" s="6">
        <v>85370605</v>
      </c>
      <c r="F408" s="6">
        <v>83966780</v>
      </c>
      <c r="G408" s="6">
        <v>85309545</v>
      </c>
      <c r="H408" s="6">
        <v>66654566</v>
      </c>
      <c r="I408" s="6">
        <v>21144976</v>
      </c>
      <c r="J408" s="6">
        <f>+[1]N39a!AF47</f>
        <v>20191676</v>
      </c>
    </row>
    <row r="409" spans="1:10" ht="15" customHeight="1" x14ac:dyDescent="0.15">
      <c r="A409" s="4" t="s">
        <v>23</v>
      </c>
      <c r="B409" s="4" t="s">
        <v>24</v>
      </c>
      <c r="C409" s="5" t="s">
        <v>150</v>
      </c>
      <c r="D409" s="11">
        <v>0</v>
      </c>
      <c r="E409" s="6">
        <v>12591547</v>
      </c>
      <c r="F409" s="6">
        <v>13048717</v>
      </c>
      <c r="G409" s="6">
        <v>15334132</v>
      </c>
      <c r="H409" s="6">
        <v>17611658</v>
      </c>
      <c r="I409" s="6">
        <v>19427176</v>
      </c>
      <c r="J409" s="6">
        <f>+[1]N39a!AF48</f>
        <v>20720887</v>
      </c>
    </row>
    <row r="410" spans="1:10" ht="15" customHeight="1" x14ac:dyDescent="0.15">
      <c r="A410" s="4" t="s">
        <v>23</v>
      </c>
      <c r="B410" s="4" t="s">
        <v>24</v>
      </c>
      <c r="C410" s="5" t="s">
        <v>158</v>
      </c>
      <c r="D410" s="6">
        <v>49797860</v>
      </c>
      <c r="E410" s="6">
        <v>61742666</v>
      </c>
      <c r="F410" s="6">
        <v>78712214</v>
      </c>
      <c r="G410" s="6">
        <v>84485826</v>
      </c>
      <c r="H410" s="6">
        <v>92828433</v>
      </c>
      <c r="I410" s="6">
        <v>98344686</v>
      </c>
      <c r="J410" s="6">
        <f>+[1]N39a!AF49</f>
        <v>114025975</v>
      </c>
    </row>
    <row r="411" spans="1:10" ht="15" customHeight="1" x14ac:dyDescent="0.15">
      <c r="A411" s="4" t="s">
        <v>23</v>
      </c>
      <c r="B411" s="4" t="s">
        <v>24</v>
      </c>
      <c r="C411" s="5" t="s">
        <v>152</v>
      </c>
      <c r="D411" s="6">
        <v>16958012</v>
      </c>
      <c r="E411" s="6">
        <v>9726555</v>
      </c>
      <c r="F411" s="6">
        <v>10397039</v>
      </c>
      <c r="G411" s="6">
        <v>10387406</v>
      </c>
      <c r="H411" s="6">
        <v>10677552</v>
      </c>
      <c r="I411" s="6">
        <v>11446822</v>
      </c>
      <c r="J411" s="6">
        <f>+[1]N39a!AF50</f>
        <v>11274885</v>
      </c>
    </row>
    <row r="412" spans="1:10" ht="15" customHeight="1" x14ac:dyDescent="0.15">
      <c r="A412" s="7" t="s">
        <v>23</v>
      </c>
      <c r="B412" s="7" t="s">
        <v>24</v>
      </c>
      <c r="C412" s="8" t="s">
        <v>159</v>
      </c>
      <c r="D412" s="9">
        <v>714151157</v>
      </c>
      <c r="E412" s="9">
        <v>1136328735</v>
      </c>
      <c r="F412" s="9">
        <v>1055372037</v>
      </c>
      <c r="G412" s="9">
        <v>1008140399</v>
      </c>
      <c r="H412" s="9">
        <v>1158524080</v>
      </c>
      <c r="I412" s="9">
        <v>988168578</v>
      </c>
      <c r="J412" s="9">
        <f>+SUM(J405:J411)</f>
        <v>1043593196</v>
      </c>
    </row>
    <row r="413" spans="1:10" ht="15" customHeight="1" x14ac:dyDescent="0.15">
      <c r="A413" s="4" t="s">
        <v>23</v>
      </c>
      <c r="B413" s="4" t="s">
        <v>24</v>
      </c>
      <c r="C413" s="5" t="s">
        <v>160</v>
      </c>
      <c r="D413" s="6">
        <v>990412061</v>
      </c>
      <c r="E413" s="6">
        <v>1033649510</v>
      </c>
      <c r="F413" s="6">
        <v>891029498</v>
      </c>
      <c r="G413" s="6">
        <v>972231052</v>
      </c>
      <c r="H413" s="6">
        <v>1012174357</v>
      </c>
      <c r="I413" s="6">
        <v>951230149</v>
      </c>
      <c r="J413" s="6">
        <f>+[1]N39a!$AF$56</f>
        <v>1054861788</v>
      </c>
    </row>
    <row r="414" spans="1:10" ht="15" customHeight="1" x14ac:dyDescent="0.15">
      <c r="A414" s="7" t="s">
        <v>23</v>
      </c>
      <c r="B414" s="7" t="s">
        <v>24</v>
      </c>
      <c r="C414" s="8" t="s">
        <v>161</v>
      </c>
      <c r="D414" s="9">
        <v>2952756517</v>
      </c>
      <c r="E414" s="9">
        <v>3609318732</v>
      </c>
      <c r="F414" s="9">
        <v>3517055055</v>
      </c>
      <c r="G414" s="9">
        <v>3537035975</v>
      </c>
      <c r="H414" s="9">
        <v>3865279990</v>
      </c>
      <c r="I414" s="9">
        <v>3736275130</v>
      </c>
      <c r="J414" s="9">
        <f>+[1]N39a!$AF$59</f>
        <v>3944151485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EEB45-A88A-97A9-9C07-473750E630A7}">
  <sheetPr>
    <tabColor rgb="FF92D050"/>
  </sheetPr>
  <dimension ref="A1:AE420"/>
  <sheetViews>
    <sheetView tabSelected="1" workbookViewId="0">
      <pane xSplit="3" ySplit="3" topLeftCell="AD413" activePane="bottomRight" state="frozen"/>
      <selection pane="topRight" activeCell="D1" sqref="D1"/>
      <selection pane="bottomLeft" activeCell="A4" sqref="A4"/>
      <selection pane="bottomRight" activeCell="AE1" sqref="AE1:AE1048576"/>
    </sheetView>
  </sheetViews>
  <sheetFormatPr baseColWidth="10" defaultColWidth="10.28515625" defaultRowHeight="15" customHeight="1" outlineLevelCol="1" x14ac:dyDescent="0.25"/>
  <cols>
    <col min="1" max="2" width="25" hidden="1" customWidth="1" outlineLevel="1"/>
    <col min="3" max="3" width="66.7109375" style="15" customWidth="1" collapsed="1"/>
    <col min="4" max="31" width="25" customWidth="1"/>
  </cols>
  <sheetData>
    <row r="1" spans="1:31" ht="15" customHeight="1" x14ac:dyDescent="0.25">
      <c r="A1" s="2" t="s">
        <v>0</v>
      </c>
      <c r="B1" s="2" t="s">
        <v>1</v>
      </c>
      <c r="C1" s="3" t="s">
        <v>2</v>
      </c>
      <c r="D1" s="2" t="s">
        <v>57</v>
      </c>
      <c r="E1" s="2" t="s">
        <v>58</v>
      </c>
      <c r="F1" s="2" t="s">
        <v>59</v>
      </c>
      <c r="G1" s="2" t="s">
        <v>60</v>
      </c>
      <c r="H1" s="2" t="s">
        <v>61</v>
      </c>
      <c r="I1" s="2" t="s">
        <v>62</v>
      </c>
      <c r="J1" s="2" t="s">
        <v>63</v>
      </c>
      <c r="K1" s="2" t="s">
        <v>64</v>
      </c>
      <c r="L1" s="2" t="s">
        <v>65</v>
      </c>
      <c r="M1" s="2" t="s">
        <v>66</v>
      </c>
      <c r="N1" s="2" t="s">
        <v>67</v>
      </c>
      <c r="O1" s="2" t="s">
        <v>68</v>
      </c>
      <c r="P1" s="2" t="s">
        <v>69</v>
      </c>
      <c r="Q1" s="2" t="s">
        <v>70</v>
      </c>
      <c r="R1" s="2" t="s">
        <v>71</v>
      </c>
      <c r="S1" s="2" t="s">
        <v>72</v>
      </c>
      <c r="T1" s="2" t="s">
        <v>73</v>
      </c>
      <c r="U1" s="2" t="s">
        <v>74</v>
      </c>
      <c r="V1" s="2" t="s">
        <v>75</v>
      </c>
      <c r="W1" s="2" t="s">
        <v>76</v>
      </c>
      <c r="X1" s="2" t="s">
        <v>77</v>
      </c>
      <c r="Y1" s="2" t="s">
        <v>78</v>
      </c>
      <c r="Z1" s="2" t="s">
        <v>79</v>
      </c>
      <c r="AA1" s="2" t="s">
        <v>80</v>
      </c>
      <c r="AB1" s="2" t="s">
        <v>81</v>
      </c>
      <c r="AC1" s="2" t="s">
        <v>82</v>
      </c>
      <c r="AD1" s="2" t="s">
        <v>83</v>
      </c>
      <c r="AE1" s="2" t="s">
        <v>286</v>
      </c>
    </row>
    <row r="2" spans="1:31" ht="15" customHeight="1" x14ac:dyDescent="0.25">
      <c r="A2" s="2"/>
      <c r="B2" s="2"/>
      <c r="C2" s="3" t="s">
        <v>9</v>
      </c>
      <c r="D2" s="2" t="s">
        <v>84</v>
      </c>
      <c r="E2" s="2" t="s">
        <v>85</v>
      </c>
      <c r="F2" s="2" t="s">
        <v>86</v>
      </c>
      <c r="G2" s="2" t="s">
        <v>10</v>
      </c>
      <c r="H2" s="2" t="s">
        <v>87</v>
      </c>
      <c r="I2" s="2" t="s">
        <v>88</v>
      </c>
      <c r="J2" s="2" t="s">
        <v>89</v>
      </c>
      <c r="K2" s="2" t="s">
        <v>11</v>
      </c>
      <c r="L2" s="2" t="s">
        <v>90</v>
      </c>
      <c r="M2" s="2" t="s">
        <v>91</v>
      </c>
      <c r="N2" s="2" t="s">
        <v>92</v>
      </c>
      <c r="O2" s="2" t="s">
        <v>12</v>
      </c>
      <c r="P2" s="2" t="s">
        <v>93</v>
      </c>
      <c r="Q2" s="2" t="s">
        <v>94</v>
      </c>
      <c r="R2" s="2" t="s">
        <v>95</v>
      </c>
      <c r="S2" s="2" t="s">
        <v>13</v>
      </c>
      <c r="T2" s="2" t="s">
        <v>96</v>
      </c>
      <c r="U2" s="2" t="s">
        <v>97</v>
      </c>
      <c r="V2" s="2" t="s">
        <v>98</v>
      </c>
      <c r="W2" s="2" t="s">
        <v>14</v>
      </c>
      <c r="X2" s="2" t="s">
        <v>21</v>
      </c>
      <c r="Y2" s="2" t="s">
        <v>99</v>
      </c>
      <c r="Z2" s="2" t="s">
        <v>100</v>
      </c>
      <c r="AA2" s="2" t="s">
        <v>15</v>
      </c>
      <c r="AB2" s="2" t="s">
        <v>101</v>
      </c>
      <c r="AC2" s="2" t="s">
        <v>102</v>
      </c>
      <c r="AD2" s="2" t="s">
        <v>103</v>
      </c>
      <c r="AE2" s="2" t="s">
        <v>15</v>
      </c>
    </row>
    <row r="3" spans="1:31" ht="15" customHeight="1" x14ac:dyDescent="0.25">
      <c r="A3" s="2"/>
      <c r="B3" s="2"/>
      <c r="C3" s="3" t="s">
        <v>16</v>
      </c>
      <c r="D3" s="2" t="s">
        <v>104</v>
      </c>
      <c r="E3" s="2" t="s">
        <v>105</v>
      </c>
      <c r="F3" s="2" t="s">
        <v>106</v>
      </c>
      <c r="G3" s="2" t="s">
        <v>17</v>
      </c>
      <c r="H3" s="2" t="s">
        <v>107</v>
      </c>
      <c r="I3" s="2" t="s">
        <v>108</v>
      </c>
      <c r="J3" s="2" t="s">
        <v>109</v>
      </c>
      <c r="K3" s="2" t="s">
        <v>18</v>
      </c>
      <c r="L3" s="2" t="s">
        <v>110</v>
      </c>
      <c r="M3" s="2" t="s">
        <v>111</v>
      </c>
      <c r="N3" s="2" t="s">
        <v>112</v>
      </c>
      <c r="O3" s="2" t="s">
        <v>19</v>
      </c>
      <c r="P3" s="2" t="s">
        <v>113</v>
      </c>
      <c r="Q3" s="2" t="s">
        <v>114</v>
      </c>
      <c r="R3" s="2" t="s">
        <v>115</v>
      </c>
      <c r="S3" s="2" t="s">
        <v>20</v>
      </c>
      <c r="T3" s="2" t="s">
        <v>116</v>
      </c>
      <c r="U3" s="2" t="s">
        <v>117</v>
      </c>
      <c r="V3" s="2" t="s">
        <v>118</v>
      </c>
      <c r="W3" s="2" t="s">
        <v>21</v>
      </c>
      <c r="X3" s="2" t="s">
        <v>119</v>
      </c>
      <c r="Y3" s="2" t="s">
        <v>120</v>
      </c>
      <c r="Z3" s="2" t="s">
        <v>121</v>
      </c>
      <c r="AA3" s="2" t="s">
        <v>22</v>
      </c>
      <c r="AB3" s="2" t="s">
        <v>122</v>
      </c>
      <c r="AC3" s="2" t="s">
        <v>123</v>
      </c>
      <c r="AD3" s="2" t="s">
        <v>124</v>
      </c>
      <c r="AE3" s="2" t="s">
        <v>285</v>
      </c>
    </row>
    <row r="4" spans="1:31" ht="15" customHeight="1" x14ac:dyDescent="0.15">
      <c r="A4" s="18"/>
      <c r="B4" s="18"/>
      <c r="C4" s="19" t="s">
        <v>230</v>
      </c>
      <c r="D4" s="20" t="s">
        <v>54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</row>
    <row r="5" spans="1:31" ht="15" customHeight="1" x14ac:dyDescent="0.15">
      <c r="A5" s="7"/>
      <c r="B5" s="7"/>
      <c r="C5" s="8" t="s">
        <v>270</v>
      </c>
      <c r="D5" s="16" t="s">
        <v>54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</row>
    <row r="6" spans="1:31" ht="15" customHeight="1" x14ac:dyDescent="0.15">
      <c r="A6" s="4" t="s">
        <v>23</v>
      </c>
      <c r="B6" s="4" t="s">
        <v>24</v>
      </c>
      <c r="C6" s="5" t="s">
        <v>127</v>
      </c>
      <c r="D6" s="6">
        <v>30971779</v>
      </c>
      <c r="E6" s="6">
        <v>59983508</v>
      </c>
      <c r="F6" s="6">
        <v>43789258</v>
      </c>
      <c r="G6" s="6">
        <v>81986827</v>
      </c>
      <c r="H6" s="6">
        <v>49394118</v>
      </c>
      <c r="I6" s="6">
        <v>37522588</v>
      </c>
      <c r="J6" s="6">
        <v>16322966</v>
      </c>
      <c r="K6" s="6">
        <v>90995960</v>
      </c>
      <c r="L6" s="6">
        <v>76602250</v>
      </c>
      <c r="M6" s="6">
        <v>66557019</v>
      </c>
      <c r="N6" s="6">
        <v>128335217</v>
      </c>
      <c r="O6" s="6">
        <v>200455183.07100001</v>
      </c>
      <c r="P6" s="6">
        <v>131182915</v>
      </c>
      <c r="Q6" s="6">
        <v>173859591</v>
      </c>
      <c r="R6" s="6">
        <v>186476039</v>
      </c>
      <c r="S6" s="6">
        <v>122716509</v>
      </c>
      <c r="T6" s="6">
        <v>21527990</v>
      </c>
      <c r="U6" s="6">
        <v>51460046</v>
      </c>
      <c r="V6" s="6">
        <v>15613135</v>
      </c>
      <c r="W6" s="6">
        <v>66063333</v>
      </c>
      <c r="X6" s="6">
        <v>15624726</v>
      </c>
      <c r="Y6" s="6">
        <v>18256048</v>
      </c>
      <c r="Z6" s="6">
        <v>14035896</v>
      </c>
      <c r="AA6" s="6">
        <v>28701507</v>
      </c>
      <c r="AB6" s="6">
        <v>27628671</v>
      </c>
      <c r="AC6" s="6">
        <v>15625628</v>
      </c>
      <c r="AD6" s="6">
        <v>16477199</v>
      </c>
      <c r="AE6" s="6">
        <f>+'Balance Sheet by Segment (Y)'!J6</f>
        <v>93455789</v>
      </c>
    </row>
    <row r="7" spans="1:31" ht="15" customHeight="1" x14ac:dyDescent="0.15">
      <c r="A7" s="4" t="s">
        <v>23</v>
      </c>
      <c r="B7" s="4" t="s">
        <v>24</v>
      </c>
      <c r="C7" s="5" t="s">
        <v>128</v>
      </c>
      <c r="D7" s="6">
        <v>4680173</v>
      </c>
      <c r="E7" s="6">
        <v>4415589</v>
      </c>
      <c r="F7" s="6">
        <v>5192786</v>
      </c>
      <c r="G7" s="6">
        <v>4225778</v>
      </c>
      <c r="H7" s="6">
        <v>5371819</v>
      </c>
      <c r="I7" s="6">
        <v>3746213</v>
      </c>
      <c r="J7" s="6">
        <v>3994407</v>
      </c>
      <c r="K7" s="6">
        <v>3486427</v>
      </c>
      <c r="L7" s="6">
        <v>3992253</v>
      </c>
      <c r="M7" s="6">
        <v>3136642</v>
      </c>
      <c r="N7" s="6">
        <v>2733396</v>
      </c>
      <c r="O7" s="6">
        <v>3984307</v>
      </c>
      <c r="P7" s="6">
        <v>4213320</v>
      </c>
      <c r="Q7" s="6">
        <v>5092588</v>
      </c>
      <c r="R7" s="6">
        <v>4807219</v>
      </c>
      <c r="S7" s="6">
        <v>5940844</v>
      </c>
      <c r="T7" s="6">
        <v>6415551</v>
      </c>
      <c r="U7" s="6">
        <v>4374244</v>
      </c>
      <c r="V7" s="6">
        <v>4115654</v>
      </c>
      <c r="W7" s="6">
        <v>6204571</v>
      </c>
      <c r="X7" s="6">
        <v>6117962</v>
      </c>
      <c r="Y7" s="6">
        <v>4513919</v>
      </c>
      <c r="Z7" s="6">
        <v>4546730</v>
      </c>
      <c r="AA7" s="6">
        <v>7679399</v>
      </c>
      <c r="AB7" s="6">
        <v>7219754</v>
      </c>
      <c r="AC7" s="6">
        <v>4399453</v>
      </c>
      <c r="AD7" s="6">
        <v>4741428</v>
      </c>
      <c r="AE7" s="6">
        <f>+'Balance Sheet by Segment (Y)'!J7</f>
        <v>10762229</v>
      </c>
    </row>
    <row r="8" spans="1:31" ht="15" customHeight="1" x14ac:dyDescent="0.15">
      <c r="A8" s="4" t="s">
        <v>23</v>
      </c>
      <c r="B8" s="4" t="s">
        <v>24</v>
      </c>
      <c r="C8" s="5" t="s">
        <v>129</v>
      </c>
      <c r="D8" s="6">
        <v>50543900</v>
      </c>
      <c r="E8" s="6">
        <v>55916865</v>
      </c>
      <c r="F8" s="6">
        <v>47874559</v>
      </c>
      <c r="G8" s="6">
        <v>51359925</v>
      </c>
      <c r="H8" s="6">
        <v>53821310</v>
      </c>
      <c r="I8" s="6">
        <v>49079606</v>
      </c>
      <c r="J8" s="6">
        <v>51767604</v>
      </c>
      <c r="K8" s="6">
        <v>49351613</v>
      </c>
      <c r="L8" s="6">
        <v>47747857</v>
      </c>
      <c r="M8" s="6">
        <v>48955718</v>
      </c>
      <c r="N8" s="6">
        <v>50343365</v>
      </c>
      <c r="O8" s="6">
        <v>41001485.928999998</v>
      </c>
      <c r="P8" s="6">
        <v>35835830</v>
      </c>
      <c r="Q8" s="6">
        <v>27058939</v>
      </c>
      <c r="R8" s="6">
        <v>17020848</v>
      </c>
      <c r="S8" s="6">
        <v>16941217</v>
      </c>
      <c r="T8" s="6">
        <v>19699572</v>
      </c>
      <c r="U8" s="6">
        <v>13927927</v>
      </c>
      <c r="V8" s="6">
        <v>23604654</v>
      </c>
      <c r="W8" s="6">
        <v>15841337</v>
      </c>
      <c r="X8" s="6">
        <v>13033559</v>
      </c>
      <c r="Y8" s="6">
        <v>16003647</v>
      </c>
      <c r="Z8" s="6">
        <v>20161624</v>
      </c>
      <c r="AA8" s="6">
        <v>16794893</v>
      </c>
      <c r="AB8" s="6">
        <v>16178018</v>
      </c>
      <c r="AC8" s="6">
        <v>14994552</v>
      </c>
      <c r="AD8" s="6">
        <v>20135456</v>
      </c>
      <c r="AE8" s="6">
        <f>+'Balance Sheet by Segment (Y)'!J8</f>
        <v>18440620</v>
      </c>
    </row>
    <row r="9" spans="1:31" ht="15" customHeight="1" x14ac:dyDescent="0.15">
      <c r="A9" s="4" t="s">
        <v>23</v>
      </c>
      <c r="B9" s="4" t="s">
        <v>24</v>
      </c>
      <c r="C9" s="5" t="s">
        <v>130</v>
      </c>
      <c r="D9" s="6">
        <v>7665393</v>
      </c>
      <c r="E9" s="6">
        <v>646451</v>
      </c>
      <c r="F9" s="6">
        <v>720639</v>
      </c>
      <c r="G9" s="6">
        <v>1203151</v>
      </c>
      <c r="H9" s="6">
        <v>861076</v>
      </c>
      <c r="I9" s="6">
        <v>714638</v>
      </c>
      <c r="J9" s="6">
        <v>2012375</v>
      </c>
      <c r="K9" s="6">
        <v>998187</v>
      </c>
      <c r="L9" s="6">
        <v>372722</v>
      </c>
      <c r="M9" s="6">
        <v>53383</v>
      </c>
      <c r="N9" s="6">
        <v>2901035</v>
      </c>
      <c r="O9" s="6">
        <v>1429129</v>
      </c>
      <c r="P9" s="6">
        <v>5862908</v>
      </c>
      <c r="Q9" s="6">
        <v>95309</v>
      </c>
      <c r="R9" s="6">
        <v>127503</v>
      </c>
      <c r="S9" s="6">
        <v>57449</v>
      </c>
      <c r="T9" s="6">
        <v>48146</v>
      </c>
      <c r="U9" s="6">
        <v>49639</v>
      </c>
      <c r="V9" s="6">
        <v>48618</v>
      </c>
      <c r="W9" s="6">
        <v>49654</v>
      </c>
      <c r="X9" s="6">
        <v>49654</v>
      </c>
      <c r="Y9" s="6">
        <v>49654</v>
      </c>
      <c r="Z9" s="6">
        <v>49654</v>
      </c>
      <c r="AA9" s="6">
        <v>49654</v>
      </c>
      <c r="AB9" s="6">
        <v>49654</v>
      </c>
      <c r="AC9" s="6">
        <v>49654</v>
      </c>
      <c r="AD9" s="6">
        <v>49654</v>
      </c>
      <c r="AE9" s="6">
        <f>+'Balance Sheet by Segment (Y)'!J9</f>
        <v>49654</v>
      </c>
    </row>
    <row r="10" spans="1:31" ht="15" customHeight="1" x14ac:dyDescent="0.15">
      <c r="A10" s="4" t="s">
        <v>23</v>
      </c>
      <c r="B10" s="4" t="s">
        <v>24</v>
      </c>
      <c r="C10" s="5" t="s">
        <v>131</v>
      </c>
      <c r="D10" s="6">
        <v>164386860</v>
      </c>
      <c r="E10" s="6">
        <v>167086796</v>
      </c>
      <c r="F10" s="6">
        <v>190615198</v>
      </c>
      <c r="G10" s="6">
        <v>183902834</v>
      </c>
      <c r="H10" s="6">
        <v>190528364</v>
      </c>
      <c r="I10" s="6">
        <v>178134569</v>
      </c>
      <c r="J10" s="6">
        <v>192588795</v>
      </c>
      <c r="K10" s="6">
        <v>161242017</v>
      </c>
      <c r="L10" s="6">
        <v>168091190</v>
      </c>
      <c r="M10" s="6">
        <v>175672313</v>
      </c>
      <c r="N10" s="6">
        <v>183511709</v>
      </c>
      <c r="O10" s="6">
        <v>162071724</v>
      </c>
      <c r="P10" s="6">
        <v>190589211</v>
      </c>
      <c r="Q10" s="6">
        <v>179464045</v>
      </c>
      <c r="R10" s="6">
        <v>228951601</v>
      </c>
      <c r="S10" s="6">
        <v>218858348</v>
      </c>
      <c r="T10" s="6">
        <v>259882695</v>
      </c>
      <c r="U10" s="6">
        <v>260830097</v>
      </c>
      <c r="V10" s="6">
        <v>297018644</v>
      </c>
      <c r="W10" s="6">
        <v>240502578</v>
      </c>
      <c r="X10" s="6">
        <v>247533417</v>
      </c>
      <c r="Y10" s="6">
        <v>203370304</v>
      </c>
      <c r="Z10" s="6">
        <v>233488795</v>
      </c>
      <c r="AA10" s="6">
        <v>194309219</v>
      </c>
      <c r="AB10" s="6">
        <v>208253098</v>
      </c>
      <c r="AC10" s="6">
        <v>203907783</v>
      </c>
      <c r="AD10" s="6">
        <v>231130148</v>
      </c>
      <c r="AE10" s="6">
        <f>+'Balance Sheet by Segment (Y)'!J10</f>
        <v>204468531</v>
      </c>
    </row>
    <row r="11" spans="1:31" ht="15" customHeight="1" x14ac:dyDescent="0.15">
      <c r="A11" s="4" t="s">
        <v>23</v>
      </c>
      <c r="B11" s="4" t="s">
        <v>24</v>
      </c>
      <c r="C11" s="5" t="s">
        <v>132</v>
      </c>
      <c r="D11" s="6">
        <v>5042811</v>
      </c>
      <c r="E11" s="6">
        <v>4319159</v>
      </c>
      <c r="F11" s="6">
        <v>5457474</v>
      </c>
      <c r="G11" s="6">
        <v>4989085</v>
      </c>
      <c r="H11" s="6">
        <v>4681193</v>
      </c>
      <c r="I11" s="6">
        <v>5790764</v>
      </c>
      <c r="J11" s="6">
        <v>6900269</v>
      </c>
      <c r="K11" s="6">
        <v>8714884</v>
      </c>
      <c r="L11" s="6">
        <v>8842919</v>
      </c>
      <c r="M11" s="6">
        <v>6382344</v>
      </c>
      <c r="N11" s="6">
        <v>5434546</v>
      </c>
      <c r="O11" s="6">
        <v>6797351</v>
      </c>
      <c r="P11" s="6">
        <v>5473584</v>
      </c>
      <c r="Q11" s="6">
        <v>5658103</v>
      </c>
      <c r="R11" s="6">
        <v>5381696</v>
      </c>
      <c r="S11" s="6">
        <v>6748610</v>
      </c>
      <c r="T11" s="6">
        <v>7026058</v>
      </c>
      <c r="U11" s="6">
        <v>7258502</v>
      </c>
      <c r="V11" s="6">
        <v>7765649</v>
      </c>
      <c r="W11" s="6">
        <v>9205442</v>
      </c>
      <c r="X11" s="6">
        <v>9555516</v>
      </c>
      <c r="Y11" s="6">
        <v>9250338</v>
      </c>
      <c r="Z11" s="6">
        <v>9248413</v>
      </c>
      <c r="AA11" s="6">
        <v>9785410</v>
      </c>
      <c r="AB11" s="6">
        <v>10103644</v>
      </c>
      <c r="AC11" s="6">
        <v>10433355</v>
      </c>
      <c r="AD11" s="6">
        <v>11085909</v>
      </c>
      <c r="AE11" s="6">
        <f>+'Balance Sheet by Segment (Y)'!J11</f>
        <v>11627307</v>
      </c>
    </row>
    <row r="12" spans="1:31" ht="15" customHeight="1" x14ac:dyDescent="0.15">
      <c r="A12" s="7" t="s">
        <v>23</v>
      </c>
      <c r="B12" s="7" t="s">
        <v>24</v>
      </c>
      <c r="C12" s="8" t="s">
        <v>135</v>
      </c>
      <c r="D12" s="9">
        <v>263290916</v>
      </c>
      <c r="E12" s="9">
        <v>292368368</v>
      </c>
      <c r="F12" s="9">
        <v>293649914</v>
      </c>
      <c r="G12" s="9">
        <v>327667600</v>
      </c>
      <c r="H12" s="9">
        <v>304657880</v>
      </c>
      <c r="I12" s="9">
        <v>274988378</v>
      </c>
      <c r="J12" s="9">
        <v>273586416</v>
      </c>
      <c r="K12" s="9">
        <v>314789088</v>
      </c>
      <c r="L12" s="9">
        <v>305649191</v>
      </c>
      <c r="M12" s="9">
        <v>300757419</v>
      </c>
      <c r="N12" s="9">
        <v>373259268</v>
      </c>
      <c r="O12" s="9">
        <v>415739180</v>
      </c>
      <c r="P12" s="9">
        <v>373157768</v>
      </c>
      <c r="Q12" s="9">
        <v>391228575</v>
      </c>
      <c r="R12" s="9">
        <v>442764906</v>
      </c>
      <c r="S12" s="9">
        <v>371262977</v>
      </c>
      <c r="T12" s="9">
        <v>314600012</v>
      </c>
      <c r="U12" s="9">
        <v>337900455</v>
      </c>
      <c r="V12" s="9">
        <v>348166354</v>
      </c>
      <c r="W12" s="9">
        <v>337866915</v>
      </c>
      <c r="X12" s="9">
        <v>291914834</v>
      </c>
      <c r="Y12" s="9">
        <v>251443910</v>
      </c>
      <c r="Z12" s="9">
        <v>281531112</v>
      </c>
      <c r="AA12" s="9">
        <v>257320082</v>
      </c>
      <c r="AB12" s="9">
        <v>269432839</v>
      </c>
      <c r="AC12" s="9">
        <v>249410425</v>
      </c>
      <c r="AD12" s="9">
        <v>283619794</v>
      </c>
      <c r="AE12" s="9">
        <f>+'Balance Sheet by Segment (Y)'!J12</f>
        <v>338804130</v>
      </c>
    </row>
    <row r="13" spans="1:31" ht="15" customHeight="1" x14ac:dyDescent="0.15">
      <c r="A13" s="4" t="s">
        <v>23</v>
      </c>
      <c r="B13" s="4" t="s">
        <v>24</v>
      </c>
      <c r="C13" s="5" t="s">
        <v>128</v>
      </c>
      <c r="D13" s="6">
        <v>6899142</v>
      </c>
      <c r="E13" s="6">
        <v>6723499</v>
      </c>
      <c r="F13" s="6">
        <v>6708490</v>
      </c>
      <c r="G13" s="6">
        <v>6465751</v>
      </c>
      <c r="H13" s="6">
        <v>1446019</v>
      </c>
      <c r="I13" s="6">
        <v>1366437</v>
      </c>
      <c r="J13" s="6">
        <v>1372938</v>
      </c>
      <c r="K13" s="6">
        <v>1145382</v>
      </c>
      <c r="L13" s="6">
        <v>986881</v>
      </c>
      <c r="M13" s="6">
        <v>881794</v>
      </c>
      <c r="N13" s="6">
        <v>996616</v>
      </c>
      <c r="O13" s="6">
        <v>1360229</v>
      </c>
      <c r="P13" s="6">
        <v>1161525</v>
      </c>
      <c r="Q13" s="6">
        <v>2126430</v>
      </c>
      <c r="R13" s="6">
        <v>2643997</v>
      </c>
      <c r="S13" s="6">
        <v>2327888</v>
      </c>
      <c r="T13" s="6">
        <v>1866486</v>
      </c>
      <c r="U13" s="6">
        <v>1685582</v>
      </c>
      <c r="V13" s="6">
        <v>1759850</v>
      </c>
      <c r="W13" s="6">
        <v>1602616</v>
      </c>
      <c r="X13" s="6">
        <v>1208670</v>
      </c>
      <c r="Y13" s="6">
        <v>1187409</v>
      </c>
      <c r="Z13" s="6">
        <v>1229359</v>
      </c>
      <c r="AA13" s="6">
        <v>1263581</v>
      </c>
      <c r="AB13" s="6">
        <v>1589411</v>
      </c>
      <c r="AC13" s="6">
        <v>2413032</v>
      </c>
      <c r="AD13" s="6">
        <v>2860248</v>
      </c>
      <c r="AE13" s="6">
        <f>+'Balance Sheet by Segment (Y)'!J13</f>
        <v>2506852</v>
      </c>
    </row>
    <row r="14" spans="1:31" ht="15" customHeight="1" x14ac:dyDescent="0.15">
      <c r="A14" s="4" t="s">
        <v>23</v>
      </c>
      <c r="B14" s="4" t="s">
        <v>24</v>
      </c>
      <c r="C14" s="5" t="s">
        <v>138</v>
      </c>
      <c r="D14" s="6">
        <v>1852784</v>
      </c>
      <c r="E14" s="6">
        <v>1520671</v>
      </c>
      <c r="F14" s="6">
        <v>1461508</v>
      </c>
      <c r="G14" s="6">
        <v>2572636</v>
      </c>
      <c r="H14" s="6">
        <v>2379727</v>
      </c>
      <c r="I14" s="6">
        <v>2115802</v>
      </c>
      <c r="J14" s="6">
        <v>1997306</v>
      </c>
      <c r="K14" s="6">
        <v>2118201</v>
      </c>
      <c r="L14" s="6">
        <v>2100913</v>
      </c>
      <c r="M14" s="6">
        <v>1480333</v>
      </c>
      <c r="N14" s="6">
        <v>1544729</v>
      </c>
      <c r="O14" s="6">
        <v>1840091</v>
      </c>
      <c r="P14" s="6">
        <v>1965362</v>
      </c>
      <c r="Q14" s="6">
        <v>2441078</v>
      </c>
      <c r="R14" s="6">
        <v>3598744</v>
      </c>
      <c r="S14" s="6">
        <v>2713770</v>
      </c>
      <c r="T14" s="6">
        <v>2484597</v>
      </c>
      <c r="U14" s="6">
        <v>2429690</v>
      </c>
      <c r="V14" s="6">
        <v>2230042</v>
      </c>
      <c r="W14" s="6">
        <v>2263328</v>
      </c>
      <c r="X14" s="6">
        <v>2753864</v>
      </c>
      <c r="Y14" s="6">
        <v>1735715</v>
      </c>
      <c r="Z14" s="6">
        <v>1787062</v>
      </c>
      <c r="AA14" s="6">
        <v>1760255</v>
      </c>
      <c r="AB14" s="6">
        <v>2422330</v>
      </c>
      <c r="AC14" s="6">
        <v>2942977</v>
      </c>
      <c r="AD14" s="6">
        <v>2712865</v>
      </c>
      <c r="AE14" s="6">
        <f>+'Balance Sheet by Segment (Y)'!J14</f>
        <v>3287532</v>
      </c>
    </row>
    <row r="15" spans="1:31" ht="15" customHeight="1" x14ac:dyDescent="0.15">
      <c r="A15" s="4" t="s">
        <v>23</v>
      </c>
      <c r="B15" s="4" t="s">
        <v>24</v>
      </c>
      <c r="C15" s="5" t="s">
        <v>140</v>
      </c>
      <c r="D15" s="6">
        <v>18011293</v>
      </c>
      <c r="E15" s="6">
        <v>18163309</v>
      </c>
      <c r="F15" s="6">
        <v>18178524</v>
      </c>
      <c r="G15" s="6">
        <v>18240903</v>
      </c>
      <c r="H15" s="6">
        <v>18422832</v>
      </c>
      <c r="I15" s="6">
        <v>18457941</v>
      </c>
      <c r="J15" s="6">
        <v>19274181</v>
      </c>
      <c r="K15" s="6">
        <v>19166582</v>
      </c>
      <c r="L15" s="6">
        <v>18980568</v>
      </c>
      <c r="M15" s="6">
        <v>19410734</v>
      </c>
      <c r="N15" s="6">
        <v>19735930</v>
      </c>
      <c r="O15" s="6">
        <v>20501593</v>
      </c>
      <c r="P15" s="6">
        <v>20720072</v>
      </c>
      <c r="Q15" s="6">
        <v>21877945</v>
      </c>
      <c r="R15" s="6">
        <v>22446975</v>
      </c>
      <c r="S15" s="6">
        <v>23035360</v>
      </c>
      <c r="T15" s="6">
        <v>22416271</v>
      </c>
      <c r="U15" s="6">
        <v>22412585</v>
      </c>
      <c r="V15" s="6">
        <v>23243903</v>
      </c>
      <c r="W15" s="6">
        <v>23385380</v>
      </c>
      <c r="X15" s="6">
        <v>23419951</v>
      </c>
      <c r="Y15" s="6">
        <v>23069211</v>
      </c>
      <c r="Z15" s="6">
        <v>22612241</v>
      </c>
      <c r="AA15" s="6">
        <v>22055581</v>
      </c>
      <c r="AB15" s="6">
        <v>21397281</v>
      </c>
      <c r="AC15" s="6">
        <v>20417420</v>
      </c>
      <c r="AD15" s="6">
        <v>19843390</v>
      </c>
      <c r="AE15" s="6">
        <f>+'Balance Sheet by Segment (Y)'!J15</f>
        <v>19338821</v>
      </c>
    </row>
    <row r="16" spans="1:31" ht="15" customHeight="1" x14ac:dyDescent="0.15">
      <c r="A16" s="4" t="s">
        <v>23</v>
      </c>
      <c r="B16" s="4" t="s">
        <v>24</v>
      </c>
      <c r="C16" s="5" t="s">
        <v>141</v>
      </c>
      <c r="D16" s="6">
        <v>141913320</v>
      </c>
      <c r="E16" s="6">
        <v>141066060</v>
      </c>
      <c r="F16" s="6">
        <v>140135122</v>
      </c>
      <c r="G16" s="6">
        <v>139400544</v>
      </c>
      <c r="H16" s="6">
        <v>134639724</v>
      </c>
      <c r="I16" s="6">
        <v>134031406</v>
      </c>
      <c r="J16" s="6">
        <v>133455458</v>
      </c>
      <c r="K16" s="6">
        <v>136137238</v>
      </c>
      <c r="L16" s="6">
        <v>136496312</v>
      </c>
      <c r="M16" s="6">
        <v>134135975</v>
      </c>
      <c r="N16" s="6">
        <v>131828395</v>
      </c>
      <c r="O16" s="6">
        <v>124841381</v>
      </c>
      <c r="P16" s="6">
        <v>118888712</v>
      </c>
      <c r="Q16" s="6">
        <v>113868560</v>
      </c>
      <c r="R16" s="6">
        <v>112495059</v>
      </c>
      <c r="S16" s="6">
        <v>111198373</v>
      </c>
      <c r="T16" s="6">
        <v>108812327</v>
      </c>
      <c r="U16" s="6">
        <v>106643042</v>
      </c>
      <c r="V16" s="6">
        <v>104893267</v>
      </c>
      <c r="W16" s="6">
        <v>103505043</v>
      </c>
      <c r="X16" s="6">
        <v>101721517</v>
      </c>
      <c r="Y16" s="6">
        <v>99618115</v>
      </c>
      <c r="Z16" s="6">
        <v>97725182</v>
      </c>
      <c r="AA16" s="6">
        <v>97069517</v>
      </c>
      <c r="AB16" s="6">
        <v>95254844</v>
      </c>
      <c r="AC16" s="6">
        <v>94017280</v>
      </c>
      <c r="AD16" s="6">
        <v>93123213</v>
      </c>
      <c r="AE16" s="6">
        <f>+'Balance Sheet by Segment (Y)'!J16</f>
        <v>92318583</v>
      </c>
    </row>
    <row r="17" spans="1:31" ht="15" customHeight="1" x14ac:dyDescent="0.15">
      <c r="A17" s="4" t="s">
        <v>23</v>
      </c>
      <c r="B17" s="4" t="s">
        <v>24</v>
      </c>
      <c r="C17" s="5" t="s">
        <v>280</v>
      </c>
      <c r="D17" s="11">
        <v>0</v>
      </c>
      <c r="E17" s="11">
        <v>0</v>
      </c>
      <c r="F17" s="11">
        <v>0</v>
      </c>
      <c r="G17" s="11">
        <v>0</v>
      </c>
      <c r="H17" s="6">
        <v>223793449</v>
      </c>
      <c r="I17" s="6">
        <v>222896130</v>
      </c>
      <c r="J17" s="6">
        <v>220085720</v>
      </c>
      <c r="K17" s="6">
        <v>211195370</v>
      </c>
      <c r="L17" s="6">
        <v>209545855</v>
      </c>
      <c r="M17" s="6">
        <v>206199498</v>
      </c>
      <c r="N17" s="6">
        <v>202018549</v>
      </c>
      <c r="O17" s="6">
        <v>201000702</v>
      </c>
      <c r="P17" s="6">
        <v>201017212</v>
      </c>
      <c r="Q17" s="6">
        <v>200625299</v>
      </c>
      <c r="R17" s="6">
        <v>199466825</v>
      </c>
      <c r="S17" s="6">
        <v>202150903</v>
      </c>
      <c r="T17" s="6">
        <v>204712072</v>
      </c>
      <c r="U17" s="6">
        <v>210562685</v>
      </c>
      <c r="V17" s="6">
        <v>202565467</v>
      </c>
      <c r="W17" s="6">
        <v>204487398</v>
      </c>
      <c r="X17" s="6">
        <v>209826002</v>
      </c>
      <c r="Y17" s="6">
        <v>211011493</v>
      </c>
      <c r="Z17" s="6">
        <v>205505580</v>
      </c>
      <c r="AA17" s="6">
        <v>203563073</v>
      </c>
      <c r="AB17" s="6">
        <v>201899187</v>
      </c>
      <c r="AC17" s="6">
        <v>194736698</v>
      </c>
      <c r="AD17" s="6">
        <v>190412751</v>
      </c>
      <c r="AE17" s="6">
        <f>+'Balance Sheet by Segment (Y)'!J17</f>
        <v>188572923</v>
      </c>
    </row>
    <row r="18" spans="1:31" ht="15" customHeight="1" x14ac:dyDescent="0.15">
      <c r="A18" s="4" t="s">
        <v>23</v>
      </c>
      <c r="B18" s="4" t="s">
        <v>24</v>
      </c>
      <c r="C18" s="5" t="s">
        <v>143</v>
      </c>
      <c r="D18" s="6">
        <v>28311685</v>
      </c>
      <c r="E18" s="6">
        <v>28831803</v>
      </c>
      <c r="F18" s="6">
        <v>31923044</v>
      </c>
      <c r="G18" s="6">
        <v>32835288</v>
      </c>
      <c r="H18" s="6">
        <v>51907058</v>
      </c>
      <c r="I18" s="6">
        <v>55851383</v>
      </c>
      <c r="J18" s="6">
        <v>43590778</v>
      </c>
      <c r="K18" s="6">
        <v>50468494</v>
      </c>
      <c r="L18" s="6">
        <v>57091261</v>
      </c>
      <c r="M18" s="6">
        <v>65970547</v>
      </c>
      <c r="N18" s="6">
        <v>69972541</v>
      </c>
      <c r="O18" s="6">
        <v>68661785</v>
      </c>
      <c r="P18" s="6">
        <v>74048425</v>
      </c>
      <c r="Q18" s="6">
        <v>76008475</v>
      </c>
      <c r="R18" s="6">
        <v>66054851</v>
      </c>
      <c r="S18" s="6">
        <v>56977695</v>
      </c>
      <c r="T18" s="6">
        <v>61485657</v>
      </c>
      <c r="U18" s="6">
        <v>69171663</v>
      </c>
      <c r="V18" s="6">
        <v>76964479</v>
      </c>
      <c r="W18" s="6">
        <v>81804586</v>
      </c>
      <c r="X18" s="6">
        <v>91409769</v>
      </c>
      <c r="Y18" s="6">
        <v>95628292</v>
      </c>
      <c r="Z18" s="6">
        <v>99621933</v>
      </c>
      <c r="AA18" s="6">
        <v>106001351</v>
      </c>
      <c r="AB18" s="6">
        <v>105860530</v>
      </c>
      <c r="AC18" s="6">
        <v>112346748</v>
      </c>
      <c r="AD18" s="6">
        <v>120875673</v>
      </c>
      <c r="AE18" s="6">
        <f>+'Balance Sheet by Segment (Y)'!J18</f>
        <v>116098515</v>
      </c>
    </row>
    <row r="19" spans="1:31" ht="15" customHeight="1" x14ac:dyDescent="0.15">
      <c r="A19" s="7" t="s">
        <v>23</v>
      </c>
      <c r="B19" s="7" t="s">
        <v>24</v>
      </c>
      <c r="C19" s="8" t="s">
        <v>144</v>
      </c>
      <c r="D19" s="9">
        <v>196988224</v>
      </c>
      <c r="E19" s="9">
        <v>196305342</v>
      </c>
      <c r="F19" s="9">
        <v>198406688</v>
      </c>
      <c r="G19" s="9">
        <v>199515122</v>
      </c>
      <c r="H19" s="9">
        <v>432588809</v>
      </c>
      <c r="I19" s="9">
        <v>434719099</v>
      </c>
      <c r="J19" s="9">
        <v>419776381</v>
      </c>
      <c r="K19" s="9">
        <v>420231267</v>
      </c>
      <c r="L19" s="9">
        <v>425201790</v>
      </c>
      <c r="M19" s="9">
        <v>428078881</v>
      </c>
      <c r="N19" s="9">
        <v>426096760</v>
      </c>
      <c r="O19" s="9">
        <v>418205781</v>
      </c>
      <c r="P19" s="9">
        <v>790959076</v>
      </c>
      <c r="Q19" s="9">
        <v>416947787</v>
      </c>
      <c r="R19" s="9">
        <v>406706451</v>
      </c>
      <c r="S19" s="9">
        <v>398403989</v>
      </c>
      <c r="T19" s="9">
        <v>401777410</v>
      </c>
      <c r="U19" s="9">
        <v>412905247</v>
      </c>
      <c r="V19" s="9">
        <v>411657008</v>
      </c>
      <c r="W19" s="9">
        <v>417048351</v>
      </c>
      <c r="X19" s="9">
        <v>430339773</v>
      </c>
      <c r="Y19" s="9">
        <v>432250235</v>
      </c>
      <c r="Z19" s="9">
        <v>428481357</v>
      </c>
      <c r="AA19" s="9">
        <v>431713358</v>
      </c>
      <c r="AB19" s="9">
        <v>428423583</v>
      </c>
      <c r="AC19" s="9">
        <v>426874155</v>
      </c>
      <c r="AD19" s="9">
        <v>429828140</v>
      </c>
      <c r="AE19" s="9">
        <f>+'Balance Sheet by Segment (Y)'!J19</f>
        <v>422123226</v>
      </c>
    </row>
    <row r="20" spans="1:31" ht="15" customHeight="1" x14ac:dyDescent="0.15">
      <c r="A20" s="7" t="s">
        <v>23</v>
      </c>
      <c r="B20" s="7" t="s">
        <v>24</v>
      </c>
      <c r="C20" s="8" t="s">
        <v>145</v>
      </c>
      <c r="D20" s="9">
        <v>460279140</v>
      </c>
      <c r="E20" s="9">
        <v>488673710</v>
      </c>
      <c r="F20" s="9">
        <v>492056602</v>
      </c>
      <c r="G20" s="9">
        <v>527182722</v>
      </c>
      <c r="H20" s="9">
        <v>737246689</v>
      </c>
      <c r="I20" s="9">
        <v>709707477</v>
      </c>
      <c r="J20" s="9">
        <v>693362797</v>
      </c>
      <c r="K20" s="9">
        <v>735020355</v>
      </c>
      <c r="L20" s="9">
        <v>730850981</v>
      </c>
      <c r="M20" s="9">
        <v>728836300</v>
      </c>
      <c r="N20" s="9">
        <v>799356028</v>
      </c>
      <c r="O20" s="9">
        <v>833944961</v>
      </c>
      <c r="P20" s="9">
        <v>1164116844</v>
      </c>
      <c r="Q20" s="9">
        <v>808176362</v>
      </c>
      <c r="R20" s="9">
        <v>849471357</v>
      </c>
      <c r="S20" s="9">
        <v>769666966</v>
      </c>
      <c r="T20" s="9">
        <v>716377422</v>
      </c>
      <c r="U20" s="9">
        <v>750805702</v>
      </c>
      <c r="V20" s="9">
        <v>759823362</v>
      </c>
      <c r="W20" s="9">
        <v>754915266</v>
      </c>
      <c r="X20" s="9">
        <v>722254607</v>
      </c>
      <c r="Y20" s="9">
        <v>683694145</v>
      </c>
      <c r="Z20" s="9">
        <v>710012469</v>
      </c>
      <c r="AA20" s="9">
        <v>689033440</v>
      </c>
      <c r="AB20" s="9">
        <v>697856422</v>
      </c>
      <c r="AC20" s="9">
        <v>676284580</v>
      </c>
      <c r="AD20" s="9">
        <v>713447934</v>
      </c>
      <c r="AE20" s="9">
        <f>+'Balance Sheet by Segment (Y)'!J20</f>
        <v>760927356</v>
      </c>
    </row>
    <row r="21" spans="1:31" ht="15" customHeight="1" x14ac:dyDescent="0.15">
      <c r="A21" s="4" t="s">
        <v>23</v>
      </c>
      <c r="B21" s="4" t="s">
        <v>24</v>
      </c>
      <c r="C21" s="5" t="s">
        <v>147</v>
      </c>
      <c r="D21" s="6">
        <v>4080661</v>
      </c>
      <c r="E21" s="6">
        <v>4504062</v>
      </c>
      <c r="F21" s="6">
        <v>6245508</v>
      </c>
      <c r="G21" s="6">
        <v>5023978</v>
      </c>
      <c r="H21" s="6">
        <v>5247501</v>
      </c>
      <c r="I21" s="6">
        <v>3373242</v>
      </c>
      <c r="J21" s="6">
        <v>3811431</v>
      </c>
      <c r="K21" s="6">
        <v>3897666</v>
      </c>
      <c r="L21" s="6">
        <v>2987767</v>
      </c>
      <c r="M21" s="6">
        <v>3174148</v>
      </c>
      <c r="N21" s="6">
        <v>5583239</v>
      </c>
      <c r="O21" s="6">
        <v>4591928</v>
      </c>
      <c r="P21" s="6">
        <v>3905989</v>
      </c>
      <c r="Q21" s="6">
        <v>5470579</v>
      </c>
      <c r="R21" s="6">
        <v>5364933</v>
      </c>
      <c r="S21" s="6">
        <v>4623370</v>
      </c>
      <c r="T21" s="6">
        <v>5556105</v>
      </c>
      <c r="U21" s="6">
        <v>3790800</v>
      </c>
      <c r="V21" s="6">
        <v>10509824</v>
      </c>
      <c r="W21" s="6">
        <v>6091836</v>
      </c>
      <c r="X21" s="6">
        <v>6488339</v>
      </c>
      <c r="Y21" s="6">
        <v>3066602</v>
      </c>
      <c r="Z21" s="6">
        <v>6485474</v>
      </c>
      <c r="AA21" s="6">
        <v>2862375</v>
      </c>
      <c r="AB21" s="6">
        <v>12117561</v>
      </c>
      <c r="AC21" s="6">
        <v>19782658</v>
      </c>
      <c r="AD21" s="6">
        <v>24725879</v>
      </c>
      <c r="AE21" s="6">
        <f>+'Balance Sheet by Segment (Y)'!J21</f>
        <v>2951656</v>
      </c>
    </row>
    <row r="22" spans="1:31" ht="15" customHeight="1" x14ac:dyDescent="0.15">
      <c r="A22" s="4" t="s">
        <v>23</v>
      </c>
      <c r="B22" s="4" t="s">
        <v>24</v>
      </c>
      <c r="C22" s="5" t="s">
        <v>148</v>
      </c>
      <c r="D22" s="11">
        <v>0</v>
      </c>
      <c r="E22" s="11">
        <v>0</v>
      </c>
      <c r="F22" s="11">
        <v>0</v>
      </c>
      <c r="G22" s="11">
        <v>0</v>
      </c>
      <c r="H22" s="6">
        <v>15319349</v>
      </c>
      <c r="I22" s="6">
        <v>15276228</v>
      </c>
      <c r="J22" s="6">
        <v>15391991</v>
      </c>
      <c r="K22" s="6">
        <v>15062352</v>
      </c>
      <c r="L22" s="6">
        <v>15200466</v>
      </c>
      <c r="M22" s="6">
        <v>15372021</v>
      </c>
      <c r="N22" s="6">
        <v>15498194</v>
      </c>
      <c r="O22" s="6">
        <v>15551005</v>
      </c>
      <c r="P22" s="6">
        <v>16183178</v>
      </c>
      <c r="Q22" s="6">
        <v>17499143</v>
      </c>
      <c r="R22" s="6">
        <v>18140519</v>
      </c>
      <c r="S22" s="6">
        <v>18975375</v>
      </c>
      <c r="T22" s="6">
        <v>19317400</v>
      </c>
      <c r="U22" s="6">
        <v>19980049</v>
      </c>
      <c r="V22" s="6">
        <v>19964034</v>
      </c>
      <c r="W22" s="6">
        <v>20193805</v>
      </c>
      <c r="X22" s="6">
        <v>24695747</v>
      </c>
      <c r="Y22" s="6">
        <v>25263828</v>
      </c>
      <c r="Z22" s="6">
        <v>25546302</v>
      </c>
      <c r="AA22" s="6">
        <v>26136055</v>
      </c>
      <c r="AB22" s="6">
        <v>26158903</v>
      </c>
      <c r="AC22" s="6">
        <v>25239390</v>
      </c>
      <c r="AD22" s="6">
        <v>24862880</v>
      </c>
      <c r="AE22" s="6">
        <f>+'Balance Sheet by Segment (Y)'!J22</f>
        <v>25265481</v>
      </c>
    </row>
    <row r="23" spans="1:31" ht="15" customHeight="1" x14ac:dyDescent="0.15">
      <c r="A23" s="4" t="s">
        <v>23</v>
      </c>
      <c r="B23" s="4" t="s">
        <v>24</v>
      </c>
      <c r="C23" s="5" t="s">
        <v>138</v>
      </c>
      <c r="D23" s="6">
        <v>164643534</v>
      </c>
      <c r="E23" s="6">
        <v>175166624</v>
      </c>
      <c r="F23" s="6">
        <v>165458324</v>
      </c>
      <c r="G23" s="6">
        <v>197223572</v>
      </c>
      <c r="H23" s="6">
        <v>165567022</v>
      </c>
      <c r="I23" s="6">
        <v>161928874</v>
      </c>
      <c r="J23" s="6">
        <v>157884354</v>
      </c>
      <c r="K23" s="6">
        <v>173682211</v>
      </c>
      <c r="L23" s="6">
        <v>142904147</v>
      </c>
      <c r="M23" s="6">
        <v>122174636</v>
      </c>
      <c r="N23" s="6">
        <v>185734078</v>
      </c>
      <c r="O23" s="6">
        <v>221125188</v>
      </c>
      <c r="P23" s="6">
        <v>193291020</v>
      </c>
      <c r="Q23" s="6">
        <v>212328873</v>
      </c>
      <c r="R23" s="6">
        <v>257300627</v>
      </c>
      <c r="S23" s="6">
        <v>273847563</v>
      </c>
      <c r="T23" s="6">
        <v>227279247</v>
      </c>
      <c r="U23" s="6">
        <v>214485610</v>
      </c>
      <c r="V23" s="6">
        <v>240374904</v>
      </c>
      <c r="W23" s="6">
        <v>240755443</v>
      </c>
      <c r="X23" s="6">
        <v>207827260</v>
      </c>
      <c r="Y23" s="6">
        <v>163956610</v>
      </c>
      <c r="Z23" s="6">
        <v>197796042</v>
      </c>
      <c r="AA23" s="6">
        <v>235161788</v>
      </c>
      <c r="AB23" s="6">
        <v>224480477</v>
      </c>
      <c r="AC23" s="6">
        <v>199815999</v>
      </c>
      <c r="AD23" s="6">
        <v>222767183</v>
      </c>
      <c r="AE23" s="6">
        <f>+'Balance Sheet by Segment (Y)'!J23</f>
        <v>260995415</v>
      </c>
    </row>
    <row r="24" spans="1:31" ht="15" customHeight="1" x14ac:dyDescent="0.15">
      <c r="A24" s="4" t="s">
        <v>23</v>
      </c>
      <c r="B24" s="4" t="s">
        <v>24</v>
      </c>
      <c r="C24" s="5" t="s">
        <v>149</v>
      </c>
      <c r="D24" s="6">
        <v>51346416</v>
      </c>
      <c r="E24" s="6">
        <v>52406481</v>
      </c>
      <c r="F24" s="6">
        <v>51281409</v>
      </c>
      <c r="G24" s="6">
        <v>48777936</v>
      </c>
      <c r="H24" s="6">
        <v>36583021</v>
      </c>
      <c r="I24" s="6">
        <v>10755591</v>
      </c>
      <c r="J24" s="6">
        <v>4176401</v>
      </c>
      <c r="K24" s="6">
        <v>4022826</v>
      </c>
      <c r="L24" s="6">
        <v>3722118</v>
      </c>
      <c r="M24" s="6">
        <v>3600437</v>
      </c>
      <c r="N24" s="6">
        <v>5344430</v>
      </c>
      <c r="O24" s="6">
        <v>5955028</v>
      </c>
      <c r="P24" s="6">
        <v>4271498</v>
      </c>
      <c r="Q24" s="6">
        <v>4308957</v>
      </c>
      <c r="R24" s="6">
        <v>4103310</v>
      </c>
      <c r="S24" s="6">
        <v>3699670</v>
      </c>
      <c r="T24" s="6">
        <v>4117698</v>
      </c>
      <c r="U24" s="6">
        <v>4364666</v>
      </c>
      <c r="V24" s="6">
        <v>4272865</v>
      </c>
      <c r="W24" s="6">
        <v>4763516</v>
      </c>
      <c r="X24" s="6">
        <v>1720871</v>
      </c>
      <c r="Y24" s="6">
        <v>1732363</v>
      </c>
      <c r="Z24" s="6">
        <v>1723307</v>
      </c>
      <c r="AA24" s="6">
        <v>1751406</v>
      </c>
      <c r="AB24" s="6">
        <v>1782043</v>
      </c>
      <c r="AC24" s="6">
        <v>1814334</v>
      </c>
      <c r="AD24" s="6">
        <v>1849502</v>
      </c>
      <c r="AE24" s="6">
        <f>+'Balance Sheet by Segment (Y)'!J24</f>
        <v>1889518</v>
      </c>
    </row>
    <row r="25" spans="1:31" ht="15" customHeight="1" x14ac:dyDescent="0.15">
      <c r="A25" s="4" t="s">
        <v>23</v>
      </c>
      <c r="B25" s="4" t="s">
        <v>24</v>
      </c>
      <c r="C25" s="5" t="s">
        <v>150</v>
      </c>
      <c r="D25" s="6">
        <v>743703</v>
      </c>
      <c r="E25" s="6">
        <v>1325076</v>
      </c>
      <c r="F25" s="6">
        <v>1448355</v>
      </c>
      <c r="G25" s="6">
        <v>887729</v>
      </c>
      <c r="H25" s="6">
        <v>800257</v>
      </c>
      <c r="I25" s="6">
        <v>985863</v>
      </c>
      <c r="J25" s="6">
        <v>3334181</v>
      </c>
      <c r="K25" s="6">
        <v>8113385</v>
      </c>
      <c r="L25" s="6">
        <v>4039336</v>
      </c>
      <c r="M25" s="6">
        <v>4245196</v>
      </c>
      <c r="N25" s="6">
        <v>2390156</v>
      </c>
      <c r="O25" s="6">
        <v>6335895</v>
      </c>
      <c r="P25" s="6">
        <v>2146414</v>
      </c>
      <c r="Q25" s="6">
        <v>2022480</v>
      </c>
      <c r="R25" s="6">
        <v>2074123</v>
      </c>
      <c r="S25" s="6">
        <v>6053400</v>
      </c>
      <c r="T25" s="6">
        <v>2810180</v>
      </c>
      <c r="U25" s="6">
        <v>2971291</v>
      </c>
      <c r="V25" s="6">
        <v>2616060</v>
      </c>
      <c r="W25" s="6">
        <v>4443980</v>
      </c>
      <c r="X25" s="6">
        <v>3220984</v>
      </c>
      <c r="Y25" s="6">
        <v>2824455</v>
      </c>
      <c r="Z25" s="6">
        <v>3235222</v>
      </c>
      <c r="AA25" s="6">
        <v>7287396</v>
      </c>
      <c r="AB25" s="6">
        <v>4850466</v>
      </c>
      <c r="AC25" s="6">
        <v>3207884</v>
      </c>
      <c r="AD25" s="6">
        <v>3013285</v>
      </c>
      <c r="AE25" s="6">
        <f>+'Balance Sheet by Segment (Y)'!J25</f>
        <v>3030855</v>
      </c>
    </row>
    <row r="26" spans="1:31" ht="15" customHeight="1" x14ac:dyDescent="0.15">
      <c r="A26" s="4" t="s">
        <v>23</v>
      </c>
      <c r="B26" s="4" t="s">
        <v>24</v>
      </c>
      <c r="C26" s="5" t="s">
        <v>151</v>
      </c>
      <c r="D26" s="6">
        <v>2739238</v>
      </c>
      <c r="E26" s="6">
        <v>1661894</v>
      </c>
      <c r="F26" s="6">
        <v>1984055</v>
      </c>
      <c r="G26" s="6">
        <v>2486484</v>
      </c>
      <c r="H26" s="6">
        <v>1810524</v>
      </c>
      <c r="I26" s="6">
        <v>345434</v>
      </c>
      <c r="J26" s="6">
        <v>406855</v>
      </c>
      <c r="K26" s="6">
        <v>560869</v>
      </c>
      <c r="L26" s="6">
        <v>1224735</v>
      </c>
      <c r="M26" s="6">
        <v>806572</v>
      </c>
      <c r="N26" s="11">
        <v>0</v>
      </c>
      <c r="O26" s="11">
        <v>0</v>
      </c>
      <c r="P26" s="6">
        <v>110047</v>
      </c>
      <c r="Q26" s="6">
        <v>153622</v>
      </c>
      <c r="R26" s="6">
        <v>350571</v>
      </c>
      <c r="S26" s="6">
        <v>698175</v>
      </c>
      <c r="T26" s="6">
        <v>980157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6">
        <v>273356</v>
      </c>
      <c r="AA26" s="6">
        <v>240631</v>
      </c>
      <c r="AB26" s="6">
        <v>242408</v>
      </c>
      <c r="AC26" s="11">
        <v>0</v>
      </c>
      <c r="AD26" s="11">
        <v>0</v>
      </c>
      <c r="AE26" s="11">
        <f>+'Balance Sheet by Segment (Y)'!J26</f>
        <v>0</v>
      </c>
    </row>
    <row r="27" spans="1:31" ht="15" customHeight="1" x14ac:dyDescent="0.15">
      <c r="A27" s="4" t="s">
        <v>23</v>
      </c>
      <c r="B27" s="4" t="s">
        <v>24</v>
      </c>
      <c r="C27" s="5" t="s">
        <v>152</v>
      </c>
      <c r="D27" s="6">
        <v>8795667</v>
      </c>
      <c r="E27" s="6">
        <v>9473436</v>
      </c>
      <c r="F27" s="6">
        <v>9678093</v>
      </c>
      <c r="G27" s="6">
        <v>12788467</v>
      </c>
      <c r="H27" s="6">
        <v>10233015</v>
      </c>
      <c r="I27" s="6">
        <v>10281478</v>
      </c>
      <c r="J27" s="6">
        <v>11121822</v>
      </c>
      <c r="K27" s="6">
        <v>13183990</v>
      </c>
      <c r="L27" s="6">
        <v>10530127</v>
      </c>
      <c r="M27" s="6">
        <v>12047923</v>
      </c>
      <c r="N27" s="6">
        <v>15334266</v>
      </c>
      <c r="O27" s="6">
        <v>21430624</v>
      </c>
      <c r="P27" s="6">
        <v>17749299</v>
      </c>
      <c r="Q27" s="6">
        <v>21199817</v>
      </c>
      <c r="R27" s="6">
        <v>18806626</v>
      </c>
      <c r="S27" s="6">
        <v>20956560</v>
      </c>
      <c r="T27" s="6">
        <v>16012299</v>
      </c>
      <c r="U27" s="6">
        <v>15908066</v>
      </c>
      <c r="V27" s="6">
        <v>15771102</v>
      </c>
      <c r="W27" s="6">
        <v>16499394</v>
      </c>
      <c r="X27" s="6">
        <v>13652234</v>
      </c>
      <c r="Y27" s="6">
        <v>13608913</v>
      </c>
      <c r="Z27" s="6">
        <v>11851224</v>
      </c>
      <c r="AA27" s="6">
        <v>12610875</v>
      </c>
      <c r="AB27" s="6">
        <v>10237613</v>
      </c>
      <c r="AC27" s="6">
        <v>10210495</v>
      </c>
      <c r="AD27" s="6">
        <v>10194839</v>
      </c>
      <c r="AE27" s="6">
        <f>+'Balance Sheet by Segment (Y)'!J27</f>
        <v>13412589</v>
      </c>
    </row>
    <row r="28" spans="1:31" ht="15" customHeight="1" x14ac:dyDescent="0.15">
      <c r="A28" s="7" t="s">
        <v>23</v>
      </c>
      <c r="B28" s="7" t="s">
        <v>24</v>
      </c>
      <c r="C28" s="8" t="s">
        <v>155</v>
      </c>
      <c r="D28" s="9">
        <v>232349219</v>
      </c>
      <c r="E28" s="9">
        <v>244537573</v>
      </c>
      <c r="F28" s="9">
        <v>236095744</v>
      </c>
      <c r="G28" s="9">
        <v>267188166</v>
      </c>
      <c r="H28" s="9">
        <v>235560689</v>
      </c>
      <c r="I28" s="9">
        <v>202946710</v>
      </c>
      <c r="J28" s="9">
        <v>196127035</v>
      </c>
      <c r="K28" s="9">
        <v>218523299</v>
      </c>
      <c r="L28" s="9">
        <v>180608696</v>
      </c>
      <c r="M28" s="9">
        <v>161420933</v>
      </c>
      <c r="N28" s="9">
        <v>229884363</v>
      </c>
      <c r="O28" s="9">
        <v>274989668</v>
      </c>
      <c r="P28" s="9">
        <v>237657445</v>
      </c>
      <c r="Q28" s="9">
        <v>262983471</v>
      </c>
      <c r="R28" s="9">
        <v>306140709</v>
      </c>
      <c r="S28" s="9">
        <v>328854113</v>
      </c>
      <c r="T28" s="9">
        <v>276073086</v>
      </c>
      <c r="U28" s="9">
        <v>261500482</v>
      </c>
      <c r="V28" s="9">
        <v>293508789</v>
      </c>
      <c r="W28" s="9">
        <v>292747974</v>
      </c>
      <c r="X28" s="9">
        <v>257605435</v>
      </c>
      <c r="Y28" s="9">
        <v>210452771</v>
      </c>
      <c r="Z28" s="9">
        <v>246910927</v>
      </c>
      <c r="AA28" s="9">
        <v>286050526</v>
      </c>
      <c r="AB28" s="9">
        <v>279869471</v>
      </c>
      <c r="AC28" s="9">
        <v>260070760</v>
      </c>
      <c r="AD28" s="9">
        <v>287413568</v>
      </c>
      <c r="AE28" s="9">
        <f>+'Balance Sheet by Segment (Y)'!J28</f>
        <v>307545514</v>
      </c>
    </row>
    <row r="29" spans="1:31" ht="15" customHeight="1" x14ac:dyDescent="0.15">
      <c r="A29" s="4" t="s">
        <v>23</v>
      </c>
      <c r="B29" s="4" t="s">
        <v>24</v>
      </c>
      <c r="C29" s="5" t="s">
        <v>147</v>
      </c>
      <c r="D29" s="6">
        <v>3403120</v>
      </c>
      <c r="E29" s="6">
        <v>3234228</v>
      </c>
      <c r="F29" s="6">
        <v>3060071</v>
      </c>
      <c r="G29" s="6">
        <v>3100651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f>+'Balance Sheet by Segment (Y)'!J29</f>
        <v>2951656</v>
      </c>
    </row>
    <row r="30" spans="1:31" ht="15" customHeight="1" x14ac:dyDescent="0.15">
      <c r="A30" s="4" t="s">
        <v>23</v>
      </c>
      <c r="B30" s="4" t="s">
        <v>24</v>
      </c>
      <c r="C30" s="5" t="s">
        <v>148</v>
      </c>
      <c r="D30" s="11">
        <v>0</v>
      </c>
      <c r="E30" s="11">
        <v>0</v>
      </c>
      <c r="F30" s="11">
        <v>0</v>
      </c>
      <c r="G30" s="11">
        <v>0</v>
      </c>
      <c r="H30" s="6">
        <v>192757449</v>
      </c>
      <c r="I30" s="6">
        <v>183584150</v>
      </c>
      <c r="J30" s="6">
        <v>180813335</v>
      </c>
      <c r="K30" s="6">
        <v>177275455</v>
      </c>
      <c r="L30" s="6">
        <v>175237898</v>
      </c>
      <c r="M30" s="6">
        <v>172040430</v>
      </c>
      <c r="N30" s="6">
        <v>168245358</v>
      </c>
      <c r="O30" s="6">
        <v>165710311</v>
      </c>
      <c r="P30" s="6">
        <v>164791886</v>
      </c>
      <c r="Q30" s="6">
        <v>162958292</v>
      </c>
      <c r="R30" s="6">
        <v>160791591</v>
      </c>
      <c r="S30" s="6">
        <v>160586045</v>
      </c>
      <c r="T30" s="6">
        <v>159760664</v>
      </c>
      <c r="U30" s="6">
        <v>161835601</v>
      </c>
      <c r="V30" s="6">
        <v>168753188</v>
      </c>
      <c r="W30" s="6">
        <v>168596094</v>
      </c>
      <c r="X30" s="6">
        <v>215701178</v>
      </c>
      <c r="Y30" s="6">
        <v>212523843</v>
      </c>
      <c r="Z30" s="6">
        <v>206800767</v>
      </c>
      <c r="AA30" s="6">
        <v>203779208</v>
      </c>
      <c r="AB30" s="6">
        <v>201941918</v>
      </c>
      <c r="AC30" s="6">
        <v>195428041</v>
      </c>
      <c r="AD30" s="6">
        <v>191282016</v>
      </c>
      <c r="AE30" s="6">
        <f>+'Balance Sheet by Segment (Y)'!J30</f>
        <v>25265481</v>
      </c>
    </row>
    <row r="31" spans="1:31" ht="15" customHeight="1" x14ac:dyDescent="0.15">
      <c r="A31" s="4"/>
      <c r="B31" s="4"/>
      <c r="C31" s="5" t="s">
        <v>138</v>
      </c>
      <c r="D31" s="11"/>
      <c r="E31" s="11"/>
      <c r="F31" s="11"/>
      <c r="G31" s="11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>
        <f>+'Balance Sheet by Segment (Y)'!J31</f>
        <v>260995415</v>
      </c>
    </row>
    <row r="32" spans="1:31" ht="15" customHeight="1" x14ac:dyDescent="0.15">
      <c r="A32" s="4" t="s">
        <v>23</v>
      </c>
      <c r="B32" s="4" t="s">
        <v>24</v>
      </c>
      <c r="C32" s="5" t="s">
        <v>149</v>
      </c>
      <c r="D32" s="11">
        <v>0</v>
      </c>
      <c r="E32" s="11">
        <v>0</v>
      </c>
      <c r="F32" s="11">
        <v>0</v>
      </c>
      <c r="G32" s="11">
        <v>0</v>
      </c>
      <c r="H32" s="6">
        <v>75525108</v>
      </c>
      <c r="I32" s="6">
        <v>84246647</v>
      </c>
      <c r="J32" s="6">
        <v>83898625</v>
      </c>
      <c r="K32" s="6">
        <v>83879043</v>
      </c>
      <c r="L32" s="6">
        <v>83913463</v>
      </c>
      <c r="M32" s="6">
        <v>83375646</v>
      </c>
      <c r="N32" s="6">
        <v>82572321</v>
      </c>
      <c r="O32" s="6">
        <v>82759630</v>
      </c>
      <c r="P32" s="6">
        <v>82810099</v>
      </c>
      <c r="Q32" s="6">
        <v>82806613</v>
      </c>
      <c r="R32" s="6">
        <v>82950544</v>
      </c>
      <c r="S32" s="6">
        <v>84493510</v>
      </c>
      <c r="T32" s="6">
        <v>85520676</v>
      </c>
      <c r="U32" s="6">
        <v>88152804</v>
      </c>
      <c r="V32" s="6">
        <v>65474887</v>
      </c>
      <c r="W32" s="6">
        <v>66126667</v>
      </c>
      <c r="X32" s="6">
        <v>21717432</v>
      </c>
      <c r="Y32" s="6">
        <v>21605652</v>
      </c>
      <c r="Z32" s="6">
        <v>21239567</v>
      </c>
      <c r="AA32" s="6">
        <v>21144976</v>
      </c>
      <c r="AB32" s="6">
        <v>20870169</v>
      </c>
      <c r="AC32" s="6">
        <v>20679671</v>
      </c>
      <c r="AD32" s="6">
        <v>20397960</v>
      </c>
      <c r="AE32" s="6">
        <f>+'Balance Sheet by Segment (Y)'!J32</f>
        <v>1889518</v>
      </c>
    </row>
    <row r="33" spans="1:31" ht="15" customHeight="1" x14ac:dyDescent="0.15">
      <c r="A33" s="4" t="s">
        <v>23</v>
      </c>
      <c r="B33" s="4" t="s">
        <v>24</v>
      </c>
      <c r="C33" s="5" t="s">
        <v>150</v>
      </c>
      <c r="D33" s="11">
        <v>0</v>
      </c>
      <c r="E33" s="11">
        <v>0</v>
      </c>
      <c r="F33" s="11">
        <v>0</v>
      </c>
      <c r="G33" s="11">
        <v>0</v>
      </c>
      <c r="H33" s="6">
        <v>9261780</v>
      </c>
      <c r="I33" s="6">
        <v>9478532</v>
      </c>
      <c r="J33" s="6">
        <v>9632885</v>
      </c>
      <c r="K33" s="6">
        <v>9847367</v>
      </c>
      <c r="L33" s="6">
        <v>9953728</v>
      </c>
      <c r="M33" s="6">
        <v>10098916</v>
      </c>
      <c r="N33" s="6">
        <v>10214962</v>
      </c>
      <c r="O33" s="6">
        <v>10320169</v>
      </c>
      <c r="P33" s="6">
        <v>10613042</v>
      </c>
      <c r="Q33" s="6">
        <v>10846564</v>
      </c>
      <c r="R33" s="6">
        <v>11107420</v>
      </c>
      <c r="S33" s="6">
        <v>11568666</v>
      </c>
      <c r="T33" s="6">
        <v>11975663</v>
      </c>
      <c r="U33" s="6">
        <v>12628129</v>
      </c>
      <c r="V33" s="6">
        <v>13242087</v>
      </c>
      <c r="W33" s="6">
        <v>13550326</v>
      </c>
      <c r="X33" s="6">
        <v>13889511</v>
      </c>
      <c r="Y33" s="6">
        <v>14254351</v>
      </c>
      <c r="Z33" s="6">
        <v>14463641</v>
      </c>
      <c r="AA33" s="6">
        <v>14871476</v>
      </c>
      <c r="AB33" s="6">
        <v>15111493</v>
      </c>
      <c r="AC33" s="6">
        <v>15485085</v>
      </c>
      <c r="AD33" s="6">
        <v>15762201</v>
      </c>
      <c r="AE33" s="6">
        <f>+'Balance Sheet by Segment (Y)'!J33</f>
        <v>3030855</v>
      </c>
    </row>
    <row r="34" spans="1:31" ht="15" customHeight="1" x14ac:dyDescent="0.15">
      <c r="A34" s="4" t="s">
        <v>23</v>
      </c>
      <c r="B34" s="4" t="s">
        <v>24</v>
      </c>
      <c r="C34" s="5" t="s">
        <v>158</v>
      </c>
      <c r="D34" s="6">
        <v>1749337</v>
      </c>
      <c r="E34" s="6">
        <v>605401</v>
      </c>
      <c r="F34" s="6">
        <v>432675</v>
      </c>
      <c r="G34" s="6">
        <v>361654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f>+'Balance Sheet by Segment (Y)'!J34</f>
        <v>0</v>
      </c>
    </row>
    <row r="35" spans="1:31" ht="15" customHeight="1" x14ac:dyDescent="0.15">
      <c r="A35" s="4" t="s">
        <v>23</v>
      </c>
      <c r="B35" s="4" t="s">
        <v>24</v>
      </c>
      <c r="C35" s="5" t="s">
        <v>152</v>
      </c>
      <c r="D35" s="6">
        <v>13152324</v>
      </c>
      <c r="E35" s="6">
        <v>13307270</v>
      </c>
      <c r="F35" s="6">
        <v>13497210</v>
      </c>
      <c r="G35" s="6">
        <v>13704992</v>
      </c>
      <c r="H35" s="6">
        <v>6310126</v>
      </c>
      <c r="I35" s="6">
        <v>6303941</v>
      </c>
      <c r="J35" s="6">
        <v>6381494</v>
      </c>
      <c r="K35" s="6">
        <v>6324858</v>
      </c>
      <c r="L35" s="6">
        <v>6265469</v>
      </c>
      <c r="M35" s="6">
        <v>6368982</v>
      </c>
      <c r="N35" s="6">
        <v>6499427</v>
      </c>
      <c r="O35" s="6">
        <v>6488233</v>
      </c>
      <c r="P35" s="6">
        <v>6802065</v>
      </c>
      <c r="Q35" s="6">
        <v>7056771</v>
      </c>
      <c r="R35" s="6">
        <v>7089629</v>
      </c>
      <c r="S35" s="6">
        <v>7209646</v>
      </c>
      <c r="T35" s="6">
        <v>7014203</v>
      </c>
      <c r="U35" s="6">
        <v>7405630</v>
      </c>
      <c r="V35" s="6">
        <v>7328863</v>
      </c>
      <c r="W35" s="6">
        <v>7420232</v>
      </c>
      <c r="X35" s="6">
        <v>7393908</v>
      </c>
      <c r="Y35" s="6">
        <v>7758833</v>
      </c>
      <c r="Z35" s="6">
        <v>7222190</v>
      </c>
      <c r="AA35" s="6">
        <v>7253446</v>
      </c>
      <c r="AB35" s="6">
        <v>6957603</v>
      </c>
      <c r="AC35" s="6">
        <v>7225103</v>
      </c>
      <c r="AD35" s="6">
        <v>7439156</v>
      </c>
      <c r="AE35" s="6">
        <f>+'Balance Sheet by Segment (Y)'!J35</f>
        <v>13412589</v>
      </c>
    </row>
    <row r="36" spans="1:31" ht="15" customHeight="1" x14ac:dyDescent="0.15">
      <c r="A36" s="7" t="s">
        <v>23</v>
      </c>
      <c r="B36" s="7" t="s">
        <v>24</v>
      </c>
      <c r="C36" s="8" t="s">
        <v>159</v>
      </c>
      <c r="D36" s="9">
        <v>18304781</v>
      </c>
      <c r="E36" s="9">
        <v>17146899</v>
      </c>
      <c r="F36" s="9">
        <v>16989956</v>
      </c>
      <c r="G36" s="9">
        <v>17167297</v>
      </c>
      <c r="H36" s="9">
        <v>283854463</v>
      </c>
      <c r="I36" s="9">
        <v>283613270</v>
      </c>
      <c r="J36" s="9">
        <v>280726339</v>
      </c>
      <c r="K36" s="9">
        <v>277326723</v>
      </c>
      <c r="L36" s="9">
        <v>275370558</v>
      </c>
      <c r="M36" s="9">
        <v>271883974</v>
      </c>
      <c r="N36" s="9">
        <v>267532068</v>
      </c>
      <c r="O36" s="9">
        <v>265278343</v>
      </c>
      <c r="P36" s="9">
        <v>265017092</v>
      </c>
      <c r="Q36" s="9">
        <v>263668240</v>
      </c>
      <c r="R36" s="9">
        <v>261939184</v>
      </c>
      <c r="S36" s="9">
        <v>263857867</v>
      </c>
      <c r="T36" s="9">
        <v>264271206</v>
      </c>
      <c r="U36" s="9">
        <v>270022164</v>
      </c>
      <c r="V36" s="9">
        <v>254799025</v>
      </c>
      <c r="W36" s="9">
        <v>255693319</v>
      </c>
      <c r="X36" s="9">
        <v>258702029</v>
      </c>
      <c r="Y36" s="9">
        <v>256142679</v>
      </c>
      <c r="Z36" s="9">
        <v>249726165</v>
      </c>
      <c r="AA36" s="9">
        <v>247049106</v>
      </c>
      <c r="AB36" s="9">
        <v>244881183</v>
      </c>
      <c r="AC36" s="9">
        <v>238817900</v>
      </c>
      <c r="AD36" s="9">
        <v>234881333</v>
      </c>
      <c r="AE36" s="9">
        <f>+'Balance Sheet by Segment (Y)'!J36</f>
        <v>307545514</v>
      </c>
    </row>
    <row r="37" spans="1:31" ht="15" customHeight="1" x14ac:dyDescent="0.15">
      <c r="A37" s="4" t="s">
        <v>23</v>
      </c>
      <c r="B37" s="4" t="s">
        <v>24</v>
      </c>
      <c r="C37" s="5" t="s">
        <v>160</v>
      </c>
      <c r="D37" s="6">
        <v>209625140</v>
      </c>
      <c r="E37" s="6">
        <v>226989238</v>
      </c>
      <c r="F37" s="6">
        <v>238970902</v>
      </c>
      <c r="G37" s="6">
        <v>242827259</v>
      </c>
      <c r="H37" s="6">
        <v>217831537</v>
      </c>
      <c r="I37" s="6">
        <v>223147497</v>
      </c>
      <c r="J37" s="6">
        <v>216509423</v>
      </c>
      <c r="K37" s="6">
        <v>239170333</v>
      </c>
      <c r="L37" s="6">
        <v>274871727</v>
      </c>
      <c r="M37" s="6">
        <v>295531393</v>
      </c>
      <c r="N37" s="6">
        <v>301939597</v>
      </c>
      <c r="O37" s="6">
        <v>293676950</v>
      </c>
      <c r="P37" s="6">
        <v>288284539</v>
      </c>
      <c r="Q37" s="6">
        <v>281524651</v>
      </c>
      <c r="R37" s="6">
        <v>281391464</v>
      </c>
      <c r="S37" s="6">
        <v>176954986</v>
      </c>
      <c r="T37" s="6">
        <v>176033130</v>
      </c>
      <c r="U37" s="6">
        <v>219283056</v>
      </c>
      <c r="V37" s="6">
        <v>211515548</v>
      </c>
      <c r="W37" s="6">
        <v>206473973</v>
      </c>
      <c r="X37" s="6">
        <v>205947143</v>
      </c>
      <c r="Y37" s="6">
        <v>217098695</v>
      </c>
      <c r="Z37" s="6">
        <v>213375377</v>
      </c>
      <c r="AA37" s="6">
        <v>155933808</v>
      </c>
      <c r="AB37" s="6">
        <v>173105768</v>
      </c>
      <c r="AC37" s="6">
        <v>177395920</v>
      </c>
      <c r="AD37" s="6">
        <v>191153033</v>
      </c>
      <c r="AE37" s="6">
        <f>+'Balance Sheet by Segment (Y)'!J37</f>
        <v>221263720</v>
      </c>
    </row>
    <row r="38" spans="1:31" ht="15" customHeight="1" x14ac:dyDescent="0.15">
      <c r="A38" s="7" t="s">
        <v>23</v>
      </c>
      <c r="B38" s="7" t="s">
        <v>24</v>
      </c>
      <c r="C38" s="8" t="s">
        <v>161</v>
      </c>
      <c r="D38" s="9">
        <v>460279140</v>
      </c>
      <c r="E38" s="9">
        <v>488673710</v>
      </c>
      <c r="F38" s="9">
        <v>492056602</v>
      </c>
      <c r="G38" s="9">
        <v>527182722</v>
      </c>
      <c r="H38" s="9">
        <v>737246689</v>
      </c>
      <c r="I38" s="9">
        <v>709707477</v>
      </c>
      <c r="J38" s="9">
        <v>693362797</v>
      </c>
      <c r="K38" s="9">
        <v>735020355</v>
      </c>
      <c r="L38" s="9">
        <v>730850981</v>
      </c>
      <c r="M38" s="9">
        <v>728836300</v>
      </c>
      <c r="N38" s="9">
        <v>799356028</v>
      </c>
      <c r="O38" s="9">
        <v>833944961</v>
      </c>
      <c r="P38" s="9">
        <v>790959076</v>
      </c>
      <c r="Q38" s="9">
        <v>808176362</v>
      </c>
      <c r="R38" s="9">
        <v>849471357</v>
      </c>
      <c r="S38" s="9">
        <v>769666966</v>
      </c>
      <c r="T38" s="9">
        <v>716377422</v>
      </c>
      <c r="U38" s="9">
        <v>750805702</v>
      </c>
      <c r="V38" s="9">
        <v>759823362</v>
      </c>
      <c r="W38" s="9">
        <v>754915266</v>
      </c>
      <c r="X38" s="9">
        <v>722254607</v>
      </c>
      <c r="Y38" s="9">
        <v>683694145</v>
      </c>
      <c r="Z38" s="9">
        <v>710012469</v>
      </c>
      <c r="AA38" s="9">
        <v>689033440</v>
      </c>
      <c r="AB38" s="9">
        <v>697856422</v>
      </c>
      <c r="AC38" s="9">
        <v>676284580</v>
      </c>
      <c r="AD38" s="9">
        <v>713447934</v>
      </c>
      <c r="AE38" s="9">
        <f>+'Balance Sheet by Segment (Y)'!J38</f>
        <v>760927356</v>
      </c>
    </row>
    <row r="39" spans="1:31" ht="15" customHeight="1" x14ac:dyDescent="0.15">
      <c r="A39" s="4"/>
      <c r="B39" s="4"/>
      <c r="C39" s="5"/>
      <c r="D39" s="12" t="s">
        <v>54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</row>
    <row r="40" spans="1:31" ht="15" customHeight="1" x14ac:dyDescent="0.15">
      <c r="A40" s="7"/>
      <c r="B40" s="7"/>
      <c r="C40" s="8" t="s">
        <v>274</v>
      </c>
      <c r="D40" s="16" t="s">
        <v>54</v>
      </c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</row>
    <row r="41" spans="1:31" ht="15" customHeight="1" x14ac:dyDescent="0.15">
      <c r="A41" s="4" t="s">
        <v>23</v>
      </c>
      <c r="B41" s="4" t="s">
        <v>24</v>
      </c>
      <c r="C41" s="5" t="s">
        <v>127</v>
      </c>
      <c r="D41" s="6">
        <v>57488750</v>
      </c>
      <c r="E41" s="6">
        <v>103734151</v>
      </c>
      <c r="F41" s="6">
        <v>119198975</v>
      </c>
      <c r="G41" s="6">
        <v>99143857</v>
      </c>
      <c r="H41" s="6">
        <v>118597711</v>
      </c>
      <c r="I41" s="6">
        <v>115516393</v>
      </c>
      <c r="J41" s="6">
        <v>107664442</v>
      </c>
      <c r="K41" s="6">
        <v>139182792</v>
      </c>
      <c r="L41" s="6">
        <v>146326067</v>
      </c>
      <c r="M41" s="6">
        <v>259070558</v>
      </c>
      <c r="N41" s="6">
        <v>356269842</v>
      </c>
      <c r="O41" s="6">
        <v>382034213</v>
      </c>
      <c r="P41" s="6">
        <v>391585056</v>
      </c>
      <c r="Q41" s="6">
        <v>342448052</v>
      </c>
      <c r="R41" s="6">
        <v>302545862</v>
      </c>
      <c r="S41" s="6">
        <v>210966746</v>
      </c>
      <c r="T41" s="6">
        <v>198221571</v>
      </c>
      <c r="U41" s="6">
        <v>226323293</v>
      </c>
      <c r="V41" s="6">
        <v>195378898</v>
      </c>
      <c r="W41" s="6">
        <v>159114013</v>
      </c>
      <c r="X41" s="6">
        <v>216462011</v>
      </c>
      <c r="Y41" s="6">
        <v>207126293</v>
      </c>
      <c r="Z41" s="6">
        <v>213245168</v>
      </c>
      <c r="AA41" s="6">
        <v>178688833</v>
      </c>
      <c r="AB41" s="6">
        <v>201119431</v>
      </c>
      <c r="AC41" s="6">
        <v>126915482</v>
      </c>
      <c r="AD41" s="6">
        <v>138170265</v>
      </c>
      <c r="AE41" s="6">
        <f>+'Balance Sheet by Segment (Y)'!J41</f>
        <v>68981906</v>
      </c>
    </row>
    <row r="42" spans="1:31" ht="15" customHeight="1" x14ac:dyDescent="0.15">
      <c r="A42" s="4" t="s">
        <v>23</v>
      </c>
      <c r="B42" s="4" t="s">
        <v>24</v>
      </c>
      <c r="C42" s="5" t="s">
        <v>128</v>
      </c>
      <c r="D42" s="6">
        <v>1683339</v>
      </c>
      <c r="E42" s="6">
        <v>2694227</v>
      </c>
      <c r="F42" s="6">
        <v>3028856</v>
      </c>
      <c r="G42" s="6">
        <v>2529157</v>
      </c>
      <c r="H42" s="6">
        <v>4474659</v>
      </c>
      <c r="I42" s="6">
        <v>2803893</v>
      </c>
      <c r="J42" s="6">
        <v>3238650</v>
      </c>
      <c r="K42" s="6">
        <v>2487750</v>
      </c>
      <c r="L42" s="6">
        <v>2995550</v>
      </c>
      <c r="M42" s="6">
        <v>2114074</v>
      </c>
      <c r="N42" s="6">
        <v>2019670</v>
      </c>
      <c r="O42" s="6">
        <v>2630767</v>
      </c>
      <c r="P42" s="6">
        <v>2891658</v>
      </c>
      <c r="Q42" s="6">
        <v>2533548</v>
      </c>
      <c r="R42" s="6">
        <v>2107751</v>
      </c>
      <c r="S42" s="6">
        <v>2355906</v>
      </c>
      <c r="T42" s="6">
        <v>1611701</v>
      </c>
      <c r="U42" s="6">
        <v>1857331</v>
      </c>
      <c r="V42" s="6">
        <v>3782078</v>
      </c>
      <c r="W42" s="6">
        <v>4388483</v>
      </c>
      <c r="X42" s="6">
        <v>6210795</v>
      </c>
      <c r="Y42" s="6">
        <v>2746839</v>
      </c>
      <c r="Z42" s="6">
        <v>2414230</v>
      </c>
      <c r="AA42" s="6">
        <v>2846152</v>
      </c>
      <c r="AB42" s="6">
        <v>4662413</v>
      </c>
      <c r="AC42" s="6">
        <v>3258826</v>
      </c>
      <c r="AD42" s="6">
        <v>5589507</v>
      </c>
      <c r="AE42" s="6">
        <f>+'Balance Sheet by Segment (Y)'!J42</f>
        <v>5662846</v>
      </c>
    </row>
    <row r="43" spans="1:31" ht="15" customHeight="1" x14ac:dyDescent="0.15">
      <c r="A43" s="4" t="s">
        <v>23</v>
      </c>
      <c r="B43" s="4" t="s">
        <v>24</v>
      </c>
      <c r="C43" s="5" t="s">
        <v>129</v>
      </c>
      <c r="D43" s="6">
        <v>454789308</v>
      </c>
      <c r="E43" s="6">
        <v>461970473</v>
      </c>
      <c r="F43" s="6">
        <v>453046807</v>
      </c>
      <c r="G43" s="6">
        <v>496686291</v>
      </c>
      <c r="H43" s="6">
        <v>484762371</v>
      </c>
      <c r="I43" s="6">
        <v>503411024</v>
      </c>
      <c r="J43" s="6">
        <v>503480348</v>
      </c>
      <c r="K43" s="6">
        <v>505671934</v>
      </c>
      <c r="L43" s="6">
        <v>477329634</v>
      </c>
      <c r="M43" s="6">
        <v>396953529</v>
      </c>
      <c r="N43" s="6">
        <v>359578512</v>
      </c>
      <c r="O43" s="6">
        <v>384939811</v>
      </c>
      <c r="P43" s="6">
        <v>373113569</v>
      </c>
      <c r="Q43" s="6">
        <v>380053563</v>
      </c>
      <c r="R43" s="6">
        <v>398676993</v>
      </c>
      <c r="S43" s="6">
        <v>461008861</v>
      </c>
      <c r="T43" s="6">
        <v>473864375</v>
      </c>
      <c r="U43" s="6">
        <v>491568525</v>
      </c>
      <c r="V43" s="6">
        <v>483905519</v>
      </c>
      <c r="W43" s="6">
        <v>537664277</v>
      </c>
      <c r="X43" s="6">
        <v>516811007</v>
      </c>
      <c r="Y43" s="6">
        <v>508850441</v>
      </c>
      <c r="Z43" s="6">
        <v>486140838</v>
      </c>
      <c r="AA43" s="6">
        <v>527562058</v>
      </c>
      <c r="AB43" s="6">
        <v>499753785</v>
      </c>
      <c r="AC43" s="6">
        <v>510728067</v>
      </c>
      <c r="AD43" s="6">
        <v>506278455</v>
      </c>
      <c r="AE43" s="6">
        <f>+'Balance Sheet by Segment (Y)'!J43</f>
        <v>565711172</v>
      </c>
    </row>
    <row r="44" spans="1:31" ht="15" customHeight="1" x14ac:dyDescent="0.15">
      <c r="A44" s="4" t="s">
        <v>23</v>
      </c>
      <c r="B44" s="4" t="s">
        <v>24</v>
      </c>
      <c r="C44" s="5" t="s">
        <v>130</v>
      </c>
      <c r="D44" s="6">
        <v>1038755</v>
      </c>
      <c r="E44" s="6">
        <v>1755418</v>
      </c>
      <c r="F44" s="6">
        <v>3436475</v>
      </c>
      <c r="G44" s="6">
        <v>447442</v>
      </c>
      <c r="H44" s="11">
        <v>0</v>
      </c>
      <c r="I44" s="11">
        <v>0</v>
      </c>
      <c r="J44" s="11">
        <v>0</v>
      </c>
      <c r="K44" s="6">
        <v>752</v>
      </c>
      <c r="L44" s="11">
        <v>0</v>
      </c>
      <c r="M44" s="6">
        <v>165395</v>
      </c>
      <c r="N44" s="11">
        <v>0</v>
      </c>
      <c r="O44" s="11">
        <v>0</v>
      </c>
      <c r="P44" s="6">
        <v>114073</v>
      </c>
      <c r="Q44" s="6">
        <v>209489</v>
      </c>
      <c r="R44" s="6">
        <v>470905</v>
      </c>
      <c r="S44" s="6">
        <v>327353</v>
      </c>
      <c r="T44" s="6">
        <v>70682</v>
      </c>
      <c r="U44" s="6">
        <v>130828</v>
      </c>
      <c r="V44" s="6">
        <v>1702</v>
      </c>
      <c r="W44" s="6">
        <v>77740</v>
      </c>
      <c r="X44" s="6">
        <v>165591</v>
      </c>
      <c r="Y44" s="6">
        <v>116455</v>
      </c>
      <c r="Z44" s="6">
        <v>6021846</v>
      </c>
      <c r="AA44" s="6">
        <v>5604352</v>
      </c>
      <c r="AB44" s="6">
        <v>258908</v>
      </c>
      <c r="AC44" s="6">
        <v>107784</v>
      </c>
      <c r="AD44" s="6">
        <v>191525</v>
      </c>
      <c r="AE44" s="6">
        <f>+'Balance Sheet by Segment (Y)'!J44</f>
        <v>239078</v>
      </c>
    </row>
    <row r="45" spans="1:31" ht="15" customHeight="1" x14ac:dyDescent="0.15">
      <c r="A45" s="4" t="s">
        <v>23</v>
      </c>
      <c r="B45" s="4" t="s">
        <v>24</v>
      </c>
      <c r="C45" s="5" t="s">
        <v>132</v>
      </c>
      <c r="D45" s="6">
        <v>6603780</v>
      </c>
      <c r="E45" s="6">
        <v>6246506</v>
      </c>
      <c r="F45" s="6">
        <v>4055772</v>
      </c>
      <c r="G45" s="6">
        <v>4690369</v>
      </c>
      <c r="H45" s="6">
        <v>5133885</v>
      </c>
      <c r="I45" s="6">
        <v>10502618</v>
      </c>
      <c r="J45" s="6">
        <v>11065891</v>
      </c>
      <c r="K45" s="6">
        <v>21814982</v>
      </c>
      <c r="L45" s="6">
        <v>22864998</v>
      </c>
      <c r="M45" s="6">
        <v>6961870</v>
      </c>
      <c r="N45" s="6">
        <v>7089934</v>
      </c>
      <c r="O45" s="6">
        <v>6690469</v>
      </c>
      <c r="P45" s="6">
        <v>7003273</v>
      </c>
      <c r="Q45" s="6">
        <v>4630721</v>
      </c>
      <c r="R45" s="6">
        <v>4738191</v>
      </c>
      <c r="S45" s="6">
        <v>7611896</v>
      </c>
      <c r="T45" s="6">
        <v>7854741</v>
      </c>
      <c r="U45" s="6">
        <v>5014571</v>
      </c>
      <c r="V45" s="6">
        <v>10097518</v>
      </c>
      <c r="W45" s="6">
        <v>19230367</v>
      </c>
      <c r="X45" s="6">
        <v>24230766</v>
      </c>
      <c r="Y45" s="6">
        <v>11419924</v>
      </c>
      <c r="Z45" s="6">
        <v>12486317</v>
      </c>
      <c r="AA45" s="6">
        <v>14869686</v>
      </c>
      <c r="AB45" s="6">
        <v>16691919</v>
      </c>
      <c r="AC45" s="6">
        <v>17226311</v>
      </c>
      <c r="AD45" s="6">
        <v>8268363</v>
      </c>
      <c r="AE45" s="6">
        <f>+'Balance Sheet by Segment (Y)'!J45</f>
        <v>5227487</v>
      </c>
    </row>
    <row r="46" spans="1:31" ht="15" customHeight="1" x14ac:dyDescent="0.15">
      <c r="A46" s="7" t="s">
        <v>23</v>
      </c>
      <c r="B46" s="7" t="s">
        <v>24</v>
      </c>
      <c r="C46" s="8" t="s">
        <v>135</v>
      </c>
      <c r="D46" s="9">
        <v>521603932</v>
      </c>
      <c r="E46" s="9">
        <v>576400775</v>
      </c>
      <c r="F46" s="9">
        <v>582766885</v>
      </c>
      <c r="G46" s="9">
        <v>603497116</v>
      </c>
      <c r="H46" s="9">
        <v>612968626</v>
      </c>
      <c r="I46" s="9">
        <v>632233928</v>
      </c>
      <c r="J46" s="9">
        <v>625449331</v>
      </c>
      <c r="K46" s="9">
        <v>669158210</v>
      </c>
      <c r="L46" s="9">
        <v>649516249</v>
      </c>
      <c r="M46" s="9">
        <v>665265426</v>
      </c>
      <c r="N46" s="9">
        <v>724957958</v>
      </c>
      <c r="O46" s="9">
        <v>776295260</v>
      </c>
      <c r="P46" s="9">
        <v>774707629</v>
      </c>
      <c r="Q46" s="9">
        <v>729875373</v>
      </c>
      <c r="R46" s="9">
        <v>708539702</v>
      </c>
      <c r="S46" s="9">
        <v>682270762</v>
      </c>
      <c r="T46" s="9">
        <v>681623070</v>
      </c>
      <c r="U46" s="9">
        <v>724894548</v>
      </c>
      <c r="V46" s="9">
        <v>693165715</v>
      </c>
      <c r="W46" s="9">
        <v>720474880</v>
      </c>
      <c r="X46" s="9">
        <v>763880170</v>
      </c>
      <c r="Y46" s="9">
        <v>730259952</v>
      </c>
      <c r="Z46" s="9">
        <v>720308399</v>
      </c>
      <c r="AA46" s="9">
        <v>729571081</v>
      </c>
      <c r="AB46" s="9">
        <v>722486456</v>
      </c>
      <c r="AC46" s="9">
        <v>658236470</v>
      </c>
      <c r="AD46" s="9">
        <v>658498115</v>
      </c>
      <c r="AE46" s="9">
        <f>+'Balance Sheet by Segment (Y)'!J46</f>
        <v>645822489</v>
      </c>
    </row>
    <row r="47" spans="1:31" ht="15" customHeight="1" x14ac:dyDescent="0.15">
      <c r="A47" s="4" t="s">
        <v>23</v>
      </c>
      <c r="B47" s="4" t="s">
        <v>24</v>
      </c>
      <c r="C47" s="5" t="s">
        <v>137</v>
      </c>
      <c r="D47" s="6">
        <v>36559572</v>
      </c>
      <c r="E47" s="6">
        <v>21993084</v>
      </c>
      <c r="F47" s="6">
        <v>20146216</v>
      </c>
      <c r="G47" s="6">
        <v>32346700</v>
      </c>
      <c r="H47" s="6">
        <v>36071111</v>
      </c>
      <c r="I47" s="6">
        <v>5562138</v>
      </c>
      <c r="J47" s="6">
        <v>54659451</v>
      </c>
      <c r="K47" s="6">
        <v>76135479</v>
      </c>
      <c r="L47" s="6">
        <v>100855499</v>
      </c>
      <c r="M47" s="6">
        <v>48967406</v>
      </c>
      <c r="N47" s="6">
        <v>42702868</v>
      </c>
      <c r="O47" s="6">
        <v>44372469</v>
      </c>
      <c r="P47" s="6">
        <v>34893956</v>
      </c>
      <c r="Q47" s="6">
        <v>50992985</v>
      </c>
      <c r="R47" s="6">
        <v>60528544</v>
      </c>
      <c r="S47" s="6">
        <v>61944286</v>
      </c>
      <c r="T47" s="6">
        <v>89968650</v>
      </c>
      <c r="U47" s="6">
        <v>99350615</v>
      </c>
      <c r="V47" s="6">
        <v>107666198</v>
      </c>
      <c r="W47" s="6">
        <v>124437402</v>
      </c>
      <c r="X47" s="6">
        <v>84721518</v>
      </c>
      <c r="Y47" s="6">
        <v>103276071</v>
      </c>
      <c r="Z47" s="6">
        <v>77608484</v>
      </c>
      <c r="AA47" s="6">
        <v>116864725</v>
      </c>
      <c r="AB47" s="6">
        <v>140273906</v>
      </c>
      <c r="AC47" s="6">
        <v>132172719</v>
      </c>
      <c r="AD47" s="6">
        <v>163974979</v>
      </c>
      <c r="AE47" s="6">
        <f>+'Balance Sheet by Segment (Y)'!J47</f>
        <v>186969565</v>
      </c>
    </row>
    <row r="48" spans="1:31" ht="15" customHeight="1" x14ac:dyDescent="0.15">
      <c r="A48" s="4" t="s">
        <v>23</v>
      </c>
      <c r="B48" s="4" t="s">
        <v>24</v>
      </c>
      <c r="C48" s="5" t="s">
        <v>128</v>
      </c>
      <c r="D48" s="6">
        <v>1381135</v>
      </c>
      <c r="E48" s="6">
        <v>1110120</v>
      </c>
      <c r="F48" s="6">
        <v>863654</v>
      </c>
      <c r="G48" s="6">
        <v>639499</v>
      </c>
      <c r="H48" s="6">
        <v>401287</v>
      </c>
      <c r="I48" s="6">
        <v>215828</v>
      </c>
      <c r="J48" s="6">
        <v>73395</v>
      </c>
      <c r="K48" s="6">
        <v>23737</v>
      </c>
      <c r="L48" s="6">
        <v>51408</v>
      </c>
      <c r="M48" s="6">
        <v>43346</v>
      </c>
      <c r="N48" s="6">
        <v>535914</v>
      </c>
      <c r="O48" s="6">
        <v>1429501</v>
      </c>
      <c r="P48" s="6">
        <v>1012420</v>
      </c>
      <c r="Q48" s="6">
        <v>733525</v>
      </c>
      <c r="R48" s="6">
        <v>517522</v>
      </c>
      <c r="S48" s="6">
        <v>387388</v>
      </c>
      <c r="T48" s="6">
        <v>265414</v>
      </c>
      <c r="U48" s="6">
        <v>155003</v>
      </c>
      <c r="V48" s="6">
        <v>453107</v>
      </c>
      <c r="W48" s="6">
        <v>305869</v>
      </c>
      <c r="X48" s="6">
        <v>244728</v>
      </c>
      <c r="Y48" s="6">
        <v>136833</v>
      </c>
      <c r="Z48" s="6">
        <v>69524</v>
      </c>
      <c r="AA48" s="6">
        <v>922901</v>
      </c>
      <c r="AB48" s="6">
        <v>669055</v>
      </c>
      <c r="AC48" s="6">
        <v>532373</v>
      </c>
      <c r="AD48" s="6">
        <v>995775</v>
      </c>
      <c r="AE48" s="6">
        <f>+'Balance Sheet by Segment (Y)'!J48</f>
        <v>775604</v>
      </c>
    </row>
    <row r="49" spans="1:31" ht="15" customHeight="1" x14ac:dyDescent="0.15">
      <c r="A49" s="4" t="s">
        <v>23</v>
      </c>
      <c r="B49" s="4" t="s">
        <v>24</v>
      </c>
      <c r="C49" s="5" t="s">
        <v>138</v>
      </c>
      <c r="D49" s="6">
        <v>313720698</v>
      </c>
      <c r="E49" s="6">
        <v>315881108</v>
      </c>
      <c r="F49" s="6">
        <v>315041110</v>
      </c>
      <c r="G49" s="6">
        <v>324355081</v>
      </c>
      <c r="H49" s="6">
        <v>320522231</v>
      </c>
      <c r="I49" s="6">
        <v>320616277</v>
      </c>
      <c r="J49" s="6">
        <v>325150496</v>
      </c>
      <c r="K49" s="6">
        <v>319653992</v>
      </c>
      <c r="L49" s="6">
        <v>308251527</v>
      </c>
      <c r="M49" s="6">
        <v>298875644</v>
      </c>
      <c r="N49" s="6">
        <v>265191311</v>
      </c>
      <c r="O49" s="6">
        <v>255039501</v>
      </c>
      <c r="P49" s="6">
        <v>245838245</v>
      </c>
      <c r="Q49" s="6">
        <v>250300124</v>
      </c>
      <c r="R49" s="6">
        <v>255981160</v>
      </c>
      <c r="S49" s="6">
        <v>293711824</v>
      </c>
      <c r="T49" s="6">
        <v>313619190</v>
      </c>
      <c r="U49" s="6">
        <v>334936604</v>
      </c>
      <c r="V49" s="6">
        <v>337475440</v>
      </c>
      <c r="W49" s="6">
        <v>358321728</v>
      </c>
      <c r="X49" s="6">
        <v>338508019</v>
      </c>
      <c r="Y49" s="6">
        <v>320307751</v>
      </c>
      <c r="Z49" s="6">
        <v>305221651</v>
      </c>
      <c r="AA49" s="6">
        <v>307854753</v>
      </c>
      <c r="AB49" s="6">
        <v>310623620</v>
      </c>
      <c r="AC49" s="6">
        <v>308879494</v>
      </c>
      <c r="AD49" s="6">
        <v>315278142</v>
      </c>
      <c r="AE49" s="6">
        <f>+'Balance Sheet by Segment (Y)'!J49</f>
        <v>352182744</v>
      </c>
    </row>
    <row r="50" spans="1:31" ht="15" customHeight="1" x14ac:dyDescent="0.15">
      <c r="A50" s="4" t="s">
        <v>23</v>
      </c>
      <c r="B50" s="4" t="s">
        <v>24</v>
      </c>
      <c r="C50" s="5" t="s">
        <v>140</v>
      </c>
      <c r="D50" s="6">
        <v>26684097</v>
      </c>
      <c r="E50" s="6">
        <v>26136589</v>
      </c>
      <c r="F50" s="6">
        <v>25126294</v>
      </c>
      <c r="G50" s="6">
        <v>24347880</v>
      </c>
      <c r="H50" s="6">
        <v>23878003</v>
      </c>
      <c r="I50" s="6">
        <v>23199832</v>
      </c>
      <c r="J50" s="6">
        <v>22648632</v>
      </c>
      <c r="K50" s="6">
        <v>22608656</v>
      </c>
      <c r="L50" s="6">
        <v>22058370</v>
      </c>
      <c r="M50" s="6">
        <v>22097706</v>
      </c>
      <c r="N50" s="6">
        <v>21890030</v>
      </c>
      <c r="O50" s="6">
        <v>22957126</v>
      </c>
      <c r="P50" s="6">
        <v>23397751</v>
      </c>
      <c r="Q50" s="6">
        <v>24027896</v>
      </c>
      <c r="R50" s="6">
        <v>24471303</v>
      </c>
      <c r="S50" s="6">
        <v>27342411</v>
      </c>
      <c r="T50" s="6">
        <v>28638471</v>
      </c>
      <c r="U50" s="6">
        <v>31446768</v>
      </c>
      <c r="V50" s="6">
        <v>34496812</v>
      </c>
      <c r="W50" s="6">
        <v>36432024</v>
      </c>
      <c r="X50" s="6">
        <v>38242005</v>
      </c>
      <c r="Y50" s="6">
        <v>43802114</v>
      </c>
      <c r="Z50" s="6">
        <v>45920610</v>
      </c>
      <c r="AA50" s="6">
        <v>49125699</v>
      </c>
      <c r="AB50" s="6">
        <v>50508848</v>
      </c>
      <c r="AC50" s="6">
        <v>51490195</v>
      </c>
      <c r="AD50" s="6">
        <v>53014825</v>
      </c>
      <c r="AE50" s="6">
        <f>+'Balance Sheet by Segment (Y)'!J50</f>
        <v>52235579</v>
      </c>
    </row>
    <row r="51" spans="1:31" ht="15" customHeight="1" x14ac:dyDescent="0.15">
      <c r="A51" s="4" t="s">
        <v>23</v>
      </c>
      <c r="B51" s="4" t="s">
        <v>24</v>
      </c>
      <c r="C51" s="5" t="s">
        <v>141</v>
      </c>
      <c r="D51" s="6">
        <v>8415856</v>
      </c>
      <c r="E51" s="6">
        <v>8480908</v>
      </c>
      <c r="F51" s="6">
        <v>8525210</v>
      </c>
      <c r="G51" s="6">
        <v>8499193</v>
      </c>
      <c r="H51" s="6">
        <v>8168514</v>
      </c>
      <c r="I51" s="6">
        <v>8147116</v>
      </c>
      <c r="J51" s="6">
        <v>8090976</v>
      </c>
      <c r="K51" s="6">
        <v>8078494</v>
      </c>
      <c r="L51" s="6">
        <v>7963312</v>
      </c>
      <c r="M51" s="6">
        <v>7578387</v>
      </c>
      <c r="N51" s="6">
        <v>7247481</v>
      </c>
      <c r="O51" s="6">
        <v>6935960</v>
      </c>
      <c r="P51" s="6">
        <v>6751729</v>
      </c>
      <c r="Q51" s="6">
        <v>6673931</v>
      </c>
      <c r="R51" s="6">
        <v>6399938</v>
      </c>
      <c r="S51" s="6">
        <v>6213786</v>
      </c>
      <c r="T51" s="6">
        <v>5892393</v>
      </c>
      <c r="U51" s="6">
        <v>5645237</v>
      </c>
      <c r="V51" s="6">
        <v>5371613</v>
      </c>
      <c r="W51" s="6">
        <v>5303485</v>
      </c>
      <c r="X51" s="6">
        <v>5075829</v>
      </c>
      <c r="Y51" s="6">
        <v>4856614</v>
      </c>
      <c r="Z51" s="6">
        <v>4625912</v>
      </c>
      <c r="AA51" s="6">
        <v>4413658</v>
      </c>
      <c r="AB51" s="6">
        <v>4213501</v>
      </c>
      <c r="AC51" s="6">
        <v>3980196</v>
      </c>
      <c r="AD51" s="6">
        <v>3842872</v>
      </c>
      <c r="AE51" s="6">
        <f>+'Balance Sheet by Segment (Y)'!J51</f>
        <v>3787851</v>
      </c>
    </row>
    <row r="52" spans="1:31" ht="15" customHeight="1" x14ac:dyDescent="0.15">
      <c r="A52" s="4" t="s">
        <v>23</v>
      </c>
      <c r="B52" s="4" t="s">
        <v>24</v>
      </c>
      <c r="C52" s="5" t="s">
        <v>142</v>
      </c>
      <c r="D52" s="11">
        <v>0</v>
      </c>
      <c r="E52" s="11">
        <v>0</v>
      </c>
      <c r="F52" s="11">
        <v>0</v>
      </c>
      <c r="G52" s="11">
        <v>0</v>
      </c>
      <c r="H52" s="6">
        <v>16536555</v>
      </c>
      <c r="I52" s="6">
        <v>15755351</v>
      </c>
      <c r="J52" s="6">
        <v>15103470</v>
      </c>
      <c r="K52" s="6">
        <v>14504775</v>
      </c>
      <c r="L52" s="6">
        <v>13714896</v>
      </c>
      <c r="M52" s="6">
        <v>13029858</v>
      </c>
      <c r="N52" s="6">
        <v>12103328</v>
      </c>
      <c r="O52" s="6">
        <v>12972285</v>
      </c>
      <c r="P52" s="6">
        <v>11097915</v>
      </c>
      <c r="Q52" s="6">
        <v>11096022</v>
      </c>
      <c r="R52" s="6">
        <v>10524347</v>
      </c>
      <c r="S52" s="6">
        <v>9669488</v>
      </c>
      <c r="T52" s="6">
        <v>7217068</v>
      </c>
      <c r="U52" s="6">
        <v>6470094</v>
      </c>
      <c r="V52" s="6">
        <v>6142568</v>
      </c>
      <c r="W52" s="6">
        <v>6196362</v>
      </c>
      <c r="X52" s="6">
        <v>5619702</v>
      </c>
      <c r="Y52" s="6">
        <v>5127581</v>
      </c>
      <c r="Z52" s="6">
        <v>4536257</v>
      </c>
      <c r="AA52" s="6">
        <v>4189914</v>
      </c>
      <c r="AB52" s="6">
        <v>3691376</v>
      </c>
      <c r="AC52" s="6">
        <v>3133935</v>
      </c>
      <c r="AD52" s="6">
        <v>2485564</v>
      </c>
      <c r="AE52" s="6">
        <f>+'Balance Sheet by Segment (Y)'!J52</f>
        <v>2267856</v>
      </c>
    </row>
    <row r="53" spans="1:31" ht="15" customHeight="1" x14ac:dyDescent="0.15">
      <c r="A53" s="4" t="s">
        <v>23</v>
      </c>
      <c r="B53" s="4" t="s">
        <v>24</v>
      </c>
      <c r="C53" s="5" t="s">
        <v>143</v>
      </c>
      <c r="D53" s="6">
        <v>24481409</v>
      </c>
      <c r="E53" s="6">
        <v>24698851</v>
      </c>
      <c r="F53" s="6">
        <v>26170127</v>
      </c>
      <c r="G53" s="6">
        <v>31754130</v>
      </c>
      <c r="H53" s="6">
        <v>33147895</v>
      </c>
      <c r="I53" s="6">
        <v>30761236</v>
      </c>
      <c r="J53" s="6">
        <v>32154628</v>
      </c>
      <c r="K53" s="6">
        <v>26656926</v>
      </c>
      <c r="L53" s="6">
        <v>27808119</v>
      </c>
      <c r="M53" s="6">
        <v>32028310</v>
      </c>
      <c r="N53" s="6">
        <v>28883388</v>
      </c>
      <c r="O53" s="6">
        <v>31425789</v>
      </c>
      <c r="P53" s="6">
        <v>31784923</v>
      </c>
      <c r="Q53" s="6">
        <v>25178838</v>
      </c>
      <c r="R53" s="6">
        <v>24488721</v>
      </c>
      <c r="S53" s="6">
        <v>24795123</v>
      </c>
      <c r="T53" s="6">
        <v>27297319</v>
      </c>
      <c r="U53" s="6">
        <v>31681868</v>
      </c>
      <c r="V53" s="6">
        <v>36746450</v>
      </c>
      <c r="W53" s="6">
        <v>34880902</v>
      </c>
      <c r="X53" s="6">
        <v>36266866</v>
      </c>
      <c r="Y53" s="6">
        <v>38045894</v>
      </c>
      <c r="Z53" s="6">
        <v>39080122</v>
      </c>
      <c r="AA53" s="6">
        <v>44495001</v>
      </c>
      <c r="AB53" s="6">
        <v>39927526</v>
      </c>
      <c r="AC53" s="6">
        <v>39656851</v>
      </c>
      <c r="AD53" s="6">
        <v>36701720</v>
      </c>
      <c r="AE53" s="6">
        <f>+'Balance Sheet by Segment (Y)'!J53</f>
        <v>37788116</v>
      </c>
    </row>
    <row r="54" spans="1:31" ht="15" customHeight="1" x14ac:dyDescent="0.15">
      <c r="A54" s="7" t="s">
        <v>23</v>
      </c>
      <c r="B54" s="7" t="s">
        <v>24</v>
      </c>
      <c r="C54" s="8" t="s">
        <v>144</v>
      </c>
      <c r="D54" s="9">
        <v>411242767</v>
      </c>
      <c r="E54" s="9">
        <v>398300660</v>
      </c>
      <c r="F54" s="9">
        <v>395872611</v>
      </c>
      <c r="G54" s="9">
        <v>421942483</v>
      </c>
      <c r="H54" s="9">
        <v>438725596</v>
      </c>
      <c r="I54" s="9">
        <v>404257778</v>
      </c>
      <c r="J54" s="9">
        <v>457881048</v>
      </c>
      <c r="K54" s="9">
        <v>467662059</v>
      </c>
      <c r="L54" s="9">
        <v>480703131</v>
      </c>
      <c r="M54" s="9">
        <v>422620657</v>
      </c>
      <c r="N54" s="9">
        <v>378554320</v>
      </c>
      <c r="O54" s="9">
        <v>375132631</v>
      </c>
      <c r="P54" s="9">
        <v>354776939</v>
      </c>
      <c r="Q54" s="9">
        <v>369003321</v>
      </c>
      <c r="R54" s="9">
        <v>382911535</v>
      </c>
      <c r="S54" s="9">
        <v>424064306</v>
      </c>
      <c r="T54" s="9">
        <v>472898505</v>
      </c>
      <c r="U54" s="9">
        <v>509686189</v>
      </c>
      <c r="V54" s="9">
        <v>528352188</v>
      </c>
      <c r="W54" s="9">
        <v>565877772</v>
      </c>
      <c r="X54" s="9">
        <v>508678667</v>
      </c>
      <c r="Y54" s="9">
        <v>515552858</v>
      </c>
      <c r="Z54" s="9">
        <v>477062560</v>
      </c>
      <c r="AA54" s="9">
        <v>527866651</v>
      </c>
      <c r="AB54" s="9">
        <v>549907832</v>
      </c>
      <c r="AC54" s="9">
        <v>539845763</v>
      </c>
      <c r="AD54" s="9">
        <v>576293877</v>
      </c>
      <c r="AE54" s="9">
        <f>+'Balance Sheet by Segment (Y)'!J54</f>
        <v>636007315</v>
      </c>
    </row>
    <row r="55" spans="1:31" ht="15" customHeight="1" x14ac:dyDescent="0.15">
      <c r="A55" s="7" t="s">
        <v>23</v>
      </c>
      <c r="B55" s="7" t="s">
        <v>24</v>
      </c>
      <c r="C55" s="8" t="s">
        <v>281</v>
      </c>
      <c r="D55" s="9">
        <v>932846699</v>
      </c>
      <c r="E55" s="9">
        <v>974701435</v>
      </c>
      <c r="F55" s="9">
        <v>978639496</v>
      </c>
      <c r="G55" s="9">
        <v>1025439599</v>
      </c>
      <c r="H55" s="9">
        <v>1051694222</v>
      </c>
      <c r="I55" s="9">
        <v>1036491706</v>
      </c>
      <c r="J55" s="9">
        <v>1083330379</v>
      </c>
      <c r="K55" s="9">
        <v>1136820269</v>
      </c>
      <c r="L55" s="9">
        <v>1130219380</v>
      </c>
      <c r="M55" s="9">
        <v>1087886083</v>
      </c>
      <c r="N55" s="9">
        <v>1103512278</v>
      </c>
      <c r="O55" s="9">
        <v>1151427891</v>
      </c>
      <c r="P55" s="9">
        <v>1129484568</v>
      </c>
      <c r="Q55" s="9">
        <v>1098878694</v>
      </c>
      <c r="R55" s="9">
        <v>1091451237</v>
      </c>
      <c r="S55" s="9">
        <v>1106335068</v>
      </c>
      <c r="T55" s="9">
        <v>1154521575</v>
      </c>
      <c r="U55" s="9">
        <v>1234580737</v>
      </c>
      <c r="V55" s="9">
        <v>1221517903</v>
      </c>
      <c r="W55" s="9">
        <v>1286352652</v>
      </c>
      <c r="X55" s="9">
        <v>1272558837</v>
      </c>
      <c r="Y55" s="9">
        <v>1245812810</v>
      </c>
      <c r="Z55" s="9">
        <v>1197370959</v>
      </c>
      <c r="AA55" s="9">
        <v>1257437732</v>
      </c>
      <c r="AB55" s="9">
        <v>1272394288</v>
      </c>
      <c r="AC55" s="9">
        <v>1198082233</v>
      </c>
      <c r="AD55" s="9">
        <v>1234791992</v>
      </c>
      <c r="AE55" s="9">
        <f>+'Balance Sheet by Segment (Y)'!J55</f>
        <v>1281829804</v>
      </c>
    </row>
    <row r="56" spans="1:31" ht="15" customHeight="1" x14ac:dyDescent="0.15">
      <c r="A56" s="4" t="s">
        <v>23</v>
      </c>
      <c r="B56" s="4" t="s">
        <v>24</v>
      </c>
      <c r="C56" s="5" t="s">
        <v>147</v>
      </c>
      <c r="D56" s="6">
        <v>435576418</v>
      </c>
      <c r="E56" s="6">
        <v>510258485</v>
      </c>
      <c r="F56" s="6">
        <v>460505296</v>
      </c>
      <c r="G56" s="6">
        <v>478558120</v>
      </c>
      <c r="H56" s="6">
        <v>532282999</v>
      </c>
      <c r="I56" s="6">
        <v>506334955</v>
      </c>
      <c r="J56" s="6">
        <v>596244569</v>
      </c>
      <c r="K56" s="6">
        <v>637277039</v>
      </c>
      <c r="L56" s="6">
        <v>685345149</v>
      </c>
      <c r="M56" s="6">
        <v>722000314</v>
      </c>
      <c r="N56" s="6">
        <v>675062103</v>
      </c>
      <c r="O56" s="6">
        <v>633071242</v>
      </c>
      <c r="P56" s="6">
        <v>634951657</v>
      </c>
      <c r="Q56" s="6">
        <v>590937829</v>
      </c>
      <c r="R56" s="6">
        <v>598126714</v>
      </c>
      <c r="S56" s="6">
        <v>594987042</v>
      </c>
      <c r="T56" s="6">
        <v>591130095</v>
      </c>
      <c r="U56" s="6">
        <v>690046709</v>
      </c>
      <c r="V56" s="6">
        <v>634115277</v>
      </c>
      <c r="W56" s="6">
        <v>701447937</v>
      </c>
      <c r="X56" s="6">
        <v>775763999</v>
      </c>
      <c r="Y56" s="6">
        <v>789824990</v>
      </c>
      <c r="Z56" s="6">
        <v>784119904</v>
      </c>
      <c r="AA56" s="6">
        <v>829457960</v>
      </c>
      <c r="AB56" s="6">
        <v>839075565</v>
      </c>
      <c r="AC56" s="6">
        <v>755019441</v>
      </c>
      <c r="AD56" s="6">
        <v>766070353</v>
      </c>
      <c r="AE56" s="6">
        <f>+'Balance Sheet by Segment (Y)'!J56</f>
        <v>805437875</v>
      </c>
    </row>
    <row r="57" spans="1:31" ht="15" customHeight="1" x14ac:dyDescent="0.15">
      <c r="A57" s="4" t="s">
        <v>23</v>
      </c>
      <c r="B57" s="4" t="s">
        <v>24</v>
      </c>
      <c r="C57" s="5" t="s">
        <v>148</v>
      </c>
      <c r="D57" s="11">
        <v>0</v>
      </c>
      <c r="E57" s="11">
        <v>0</v>
      </c>
      <c r="F57" s="11">
        <v>0</v>
      </c>
      <c r="G57" s="11">
        <v>0</v>
      </c>
      <c r="H57" s="6">
        <v>2126087</v>
      </c>
      <c r="I57" s="6">
        <v>2145463</v>
      </c>
      <c r="J57" s="6">
        <v>2158047</v>
      </c>
      <c r="K57" s="6">
        <v>2158330</v>
      </c>
      <c r="L57" s="6">
        <v>2151975</v>
      </c>
      <c r="M57" s="6">
        <v>2085582</v>
      </c>
      <c r="N57" s="6">
        <v>1966194</v>
      </c>
      <c r="O57" s="6">
        <v>2229333</v>
      </c>
      <c r="P57" s="6">
        <v>1908363</v>
      </c>
      <c r="Q57" s="6">
        <v>1928667</v>
      </c>
      <c r="R57" s="6">
        <v>1938654</v>
      </c>
      <c r="S57" s="6">
        <v>2131029</v>
      </c>
      <c r="T57" s="6">
        <v>1571344</v>
      </c>
      <c r="U57" s="6">
        <v>1384499</v>
      </c>
      <c r="V57" s="6">
        <v>1672858</v>
      </c>
      <c r="W57" s="6">
        <v>1736149</v>
      </c>
      <c r="X57" s="6">
        <v>1928743</v>
      </c>
      <c r="Y57" s="6">
        <v>1974246</v>
      </c>
      <c r="Z57" s="6">
        <v>1897667</v>
      </c>
      <c r="AA57" s="6">
        <v>2005770</v>
      </c>
      <c r="AB57" s="6">
        <v>1960710</v>
      </c>
      <c r="AC57" s="6">
        <v>1838912</v>
      </c>
      <c r="AD57" s="6">
        <v>1643206</v>
      </c>
      <c r="AE57" s="6">
        <f>+'Balance Sheet by Segment (Y)'!J57</f>
        <v>1499507</v>
      </c>
    </row>
    <row r="58" spans="1:31" ht="15" customHeight="1" x14ac:dyDescent="0.15">
      <c r="A58" s="4" t="s">
        <v>23</v>
      </c>
      <c r="B58" s="4" t="s">
        <v>24</v>
      </c>
      <c r="C58" s="5" t="s">
        <v>138</v>
      </c>
      <c r="D58" s="6">
        <v>31740244</v>
      </c>
      <c r="E58" s="6">
        <v>32749549</v>
      </c>
      <c r="F58" s="6">
        <v>31544172</v>
      </c>
      <c r="G58" s="6">
        <v>36832846</v>
      </c>
      <c r="H58" s="6">
        <v>35213580</v>
      </c>
      <c r="I58" s="6">
        <v>35837124</v>
      </c>
      <c r="J58" s="6">
        <v>41594790</v>
      </c>
      <c r="K58" s="6">
        <v>51081254</v>
      </c>
      <c r="L58" s="6">
        <v>36229641</v>
      </c>
      <c r="M58" s="6">
        <v>30614744</v>
      </c>
      <c r="N58" s="6">
        <v>40158069</v>
      </c>
      <c r="O58" s="6">
        <v>62451200</v>
      </c>
      <c r="P58" s="6">
        <v>54133802</v>
      </c>
      <c r="Q58" s="6">
        <v>65950423</v>
      </c>
      <c r="R58" s="6">
        <v>85310656</v>
      </c>
      <c r="S58" s="6">
        <v>93635915</v>
      </c>
      <c r="T58" s="6">
        <v>89569309</v>
      </c>
      <c r="U58" s="6">
        <v>104789142</v>
      </c>
      <c r="V58" s="6">
        <v>99473145</v>
      </c>
      <c r="W58" s="6">
        <v>101678575</v>
      </c>
      <c r="X58" s="6">
        <v>97903702</v>
      </c>
      <c r="Y58" s="6">
        <v>76626604</v>
      </c>
      <c r="Z58" s="6">
        <v>78092537</v>
      </c>
      <c r="AA58" s="6">
        <v>85017768</v>
      </c>
      <c r="AB58" s="6">
        <v>85130462</v>
      </c>
      <c r="AC58" s="6">
        <v>87842510</v>
      </c>
      <c r="AD58" s="6">
        <v>79783852</v>
      </c>
      <c r="AE58" s="6">
        <f>+'Balance Sheet by Segment (Y)'!J58</f>
        <v>79049156</v>
      </c>
    </row>
    <row r="59" spans="1:31" ht="15" customHeight="1" x14ac:dyDescent="0.15">
      <c r="A59" s="4" t="s">
        <v>23</v>
      </c>
      <c r="B59" s="4" t="s">
        <v>24</v>
      </c>
      <c r="C59" s="5" t="s">
        <v>149</v>
      </c>
      <c r="D59" s="6">
        <v>11491623</v>
      </c>
      <c r="E59" s="6">
        <v>16398187</v>
      </c>
      <c r="F59" s="6">
        <v>17244214</v>
      </c>
      <c r="G59" s="6">
        <v>16230251</v>
      </c>
      <c r="H59" s="6">
        <v>10654829</v>
      </c>
      <c r="I59" s="6">
        <v>13254380</v>
      </c>
      <c r="J59" s="6">
        <v>13366359</v>
      </c>
      <c r="K59" s="6">
        <v>10563305</v>
      </c>
      <c r="L59" s="6">
        <v>5689922</v>
      </c>
      <c r="M59" s="6">
        <v>7658267</v>
      </c>
      <c r="N59" s="6">
        <v>11998081</v>
      </c>
      <c r="O59" s="6">
        <v>19329132</v>
      </c>
      <c r="P59" s="6">
        <v>24812918</v>
      </c>
      <c r="Q59" s="6">
        <v>22587036</v>
      </c>
      <c r="R59" s="6">
        <v>26435862</v>
      </c>
      <c r="S59" s="6">
        <v>26511383</v>
      </c>
      <c r="T59" s="6">
        <v>32175670</v>
      </c>
      <c r="U59" s="6">
        <v>18264536</v>
      </c>
      <c r="V59" s="6">
        <v>17416164</v>
      </c>
      <c r="W59" s="6">
        <v>17679117</v>
      </c>
      <c r="X59" s="6">
        <v>20510834</v>
      </c>
      <c r="Y59" s="6">
        <v>21372609</v>
      </c>
      <c r="Z59" s="6">
        <v>20124889</v>
      </c>
      <c r="AA59" s="6">
        <v>14265059</v>
      </c>
      <c r="AB59" s="6">
        <v>17586711</v>
      </c>
      <c r="AC59" s="6">
        <v>19983776</v>
      </c>
      <c r="AD59" s="6">
        <v>28349653</v>
      </c>
      <c r="AE59" s="6">
        <f>+'Balance Sheet by Segment (Y)'!J59</f>
        <v>27454486</v>
      </c>
    </row>
    <row r="60" spans="1:31" ht="15" customHeight="1" x14ac:dyDescent="0.15">
      <c r="A60" s="4" t="s">
        <v>23</v>
      </c>
      <c r="B60" s="4" t="s">
        <v>24</v>
      </c>
      <c r="C60" s="5" t="s">
        <v>150</v>
      </c>
      <c r="D60" s="6">
        <v>9772939</v>
      </c>
      <c r="E60" s="6">
        <v>9787984</v>
      </c>
      <c r="F60" s="6">
        <v>9993474</v>
      </c>
      <c r="G60" s="6">
        <v>10144422</v>
      </c>
      <c r="H60" s="6">
        <v>10752680</v>
      </c>
      <c r="I60" s="6">
        <v>10708722</v>
      </c>
      <c r="J60" s="6">
        <v>10763818</v>
      </c>
      <c r="K60" s="6">
        <v>10882548</v>
      </c>
      <c r="L60" s="6">
        <v>9691888</v>
      </c>
      <c r="M60" s="6">
        <v>10430955</v>
      </c>
      <c r="N60" s="6">
        <v>8846719</v>
      </c>
      <c r="O60" s="6">
        <v>19387593</v>
      </c>
      <c r="P60" s="6">
        <v>21532172</v>
      </c>
      <c r="Q60" s="6">
        <v>21720438</v>
      </c>
      <c r="R60" s="6">
        <v>21109076</v>
      </c>
      <c r="S60" s="6">
        <v>24648695</v>
      </c>
      <c r="T60" s="6">
        <v>21069030</v>
      </c>
      <c r="U60" s="6">
        <v>21613002</v>
      </c>
      <c r="V60" s="6">
        <v>23038720</v>
      </c>
      <c r="W60" s="6">
        <v>24321045</v>
      </c>
      <c r="X60" s="6">
        <v>21982731</v>
      </c>
      <c r="Y60" s="6">
        <v>21451467</v>
      </c>
      <c r="Z60" s="6">
        <v>19310760</v>
      </c>
      <c r="AA60" s="6">
        <v>24761032</v>
      </c>
      <c r="AB60" s="6">
        <v>21539296</v>
      </c>
      <c r="AC60" s="6">
        <v>20141698</v>
      </c>
      <c r="AD60" s="6">
        <v>19859253</v>
      </c>
      <c r="AE60" s="6">
        <f>+'Balance Sheet by Segment (Y)'!J60</f>
        <v>19426354</v>
      </c>
    </row>
    <row r="61" spans="1:31" ht="15" customHeight="1" x14ac:dyDescent="0.15">
      <c r="A61" s="4" t="s">
        <v>23</v>
      </c>
      <c r="B61" s="4" t="s">
        <v>24</v>
      </c>
      <c r="C61" s="5" t="s">
        <v>151</v>
      </c>
      <c r="D61" s="6">
        <v>6969716</v>
      </c>
      <c r="E61" s="6">
        <v>2803305</v>
      </c>
      <c r="F61" s="6">
        <v>2842941</v>
      </c>
      <c r="G61" s="6">
        <v>5074723</v>
      </c>
      <c r="H61" s="6">
        <v>4601103</v>
      </c>
      <c r="I61" s="11">
        <v>0</v>
      </c>
      <c r="J61" s="11">
        <v>0</v>
      </c>
      <c r="K61" s="11">
        <v>0</v>
      </c>
      <c r="L61" s="11">
        <v>0</v>
      </c>
      <c r="M61" s="6">
        <v>387936</v>
      </c>
      <c r="N61" s="6">
        <v>854838</v>
      </c>
      <c r="O61" s="6">
        <v>3579423</v>
      </c>
      <c r="P61" s="6">
        <v>5917655</v>
      </c>
      <c r="Q61" s="6">
        <v>4608365</v>
      </c>
      <c r="R61" s="6">
        <v>5250147</v>
      </c>
      <c r="S61" s="6">
        <v>5313075</v>
      </c>
      <c r="T61" s="6">
        <v>5596385</v>
      </c>
      <c r="U61" s="11">
        <v>0</v>
      </c>
      <c r="V61" s="11">
        <v>0</v>
      </c>
      <c r="W61" s="11">
        <v>0</v>
      </c>
      <c r="X61" s="11">
        <v>0</v>
      </c>
      <c r="Y61" s="6">
        <v>52238</v>
      </c>
      <c r="Z61" s="6">
        <v>122649</v>
      </c>
      <c r="AA61" s="6">
        <v>127846</v>
      </c>
      <c r="AB61" s="6">
        <v>1626841</v>
      </c>
      <c r="AC61" s="6">
        <v>3029214</v>
      </c>
      <c r="AD61" s="6">
        <v>1105490</v>
      </c>
      <c r="AE61" s="6">
        <f>+'Balance Sheet by Segment (Y)'!J61</f>
        <v>3472583</v>
      </c>
    </row>
    <row r="62" spans="1:31" ht="15" customHeight="1" x14ac:dyDescent="0.15">
      <c r="A62" s="4" t="s">
        <v>23</v>
      </c>
      <c r="B62" s="4" t="s">
        <v>24</v>
      </c>
      <c r="C62" s="5" t="s">
        <v>152</v>
      </c>
      <c r="D62" s="6">
        <v>6256162</v>
      </c>
      <c r="E62" s="6">
        <v>6480035</v>
      </c>
      <c r="F62" s="6">
        <v>6643772</v>
      </c>
      <c r="G62" s="6">
        <v>7000692</v>
      </c>
      <c r="H62" s="6">
        <v>4943138</v>
      </c>
      <c r="I62" s="6">
        <v>4911375</v>
      </c>
      <c r="J62" s="6">
        <v>5124785</v>
      </c>
      <c r="K62" s="6">
        <v>5345376</v>
      </c>
      <c r="L62" s="6">
        <v>4528205</v>
      </c>
      <c r="M62" s="6">
        <v>4873249</v>
      </c>
      <c r="N62" s="6">
        <v>5242813</v>
      </c>
      <c r="O62" s="6">
        <v>5664793</v>
      </c>
      <c r="P62" s="6">
        <v>4826363</v>
      </c>
      <c r="Q62" s="6">
        <v>5519565</v>
      </c>
      <c r="R62" s="6">
        <v>5870878</v>
      </c>
      <c r="S62" s="6">
        <v>6525990</v>
      </c>
      <c r="T62" s="6">
        <v>5191150</v>
      </c>
      <c r="U62" s="6">
        <v>5733507</v>
      </c>
      <c r="V62" s="6">
        <v>6105620</v>
      </c>
      <c r="W62" s="6">
        <v>6417529</v>
      </c>
      <c r="X62" s="6">
        <v>5822107</v>
      </c>
      <c r="Y62" s="6">
        <v>6222447</v>
      </c>
      <c r="Z62" s="6">
        <v>5876072</v>
      </c>
      <c r="AA62" s="6">
        <v>8101817</v>
      </c>
      <c r="AB62" s="6">
        <v>7174152</v>
      </c>
      <c r="AC62" s="6">
        <v>7274804</v>
      </c>
      <c r="AD62" s="6">
        <v>7259552</v>
      </c>
      <c r="AE62" s="6">
        <f>+'Balance Sheet by Segment (Y)'!J62</f>
        <v>7490179</v>
      </c>
    </row>
    <row r="63" spans="1:31" ht="15" customHeight="1" x14ac:dyDescent="0.15">
      <c r="A63" s="7" t="s">
        <v>23</v>
      </c>
      <c r="B63" s="7" t="s">
        <v>24</v>
      </c>
      <c r="C63" s="8" t="s">
        <v>155</v>
      </c>
      <c r="D63" s="9">
        <v>501807102</v>
      </c>
      <c r="E63" s="9">
        <v>578477545</v>
      </c>
      <c r="F63" s="9">
        <v>528773869</v>
      </c>
      <c r="G63" s="9">
        <v>553841054</v>
      </c>
      <c r="H63" s="9">
        <v>600574416</v>
      </c>
      <c r="I63" s="9">
        <v>573192019</v>
      </c>
      <c r="J63" s="9">
        <v>669252368</v>
      </c>
      <c r="K63" s="9">
        <v>717307852</v>
      </c>
      <c r="L63" s="9">
        <v>743636780</v>
      </c>
      <c r="M63" s="9">
        <v>778051047</v>
      </c>
      <c r="N63" s="9">
        <v>744128817</v>
      </c>
      <c r="O63" s="9">
        <v>745712716</v>
      </c>
      <c r="P63" s="9">
        <v>748082930</v>
      </c>
      <c r="Q63" s="9">
        <v>713252323</v>
      </c>
      <c r="R63" s="9">
        <v>744041987</v>
      </c>
      <c r="S63" s="9">
        <v>753753129</v>
      </c>
      <c r="T63" s="9">
        <v>746302983</v>
      </c>
      <c r="U63" s="9">
        <v>841831395</v>
      </c>
      <c r="V63" s="9">
        <v>781821784</v>
      </c>
      <c r="W63" s="9">
        <v>853280352</v>
      </c>
      <c r="X63" s="9">
        <v>923912116</v>
      </c>
      <c r="Y63" s="9">
        <v>917524601</v>
      </c>
      <c r="Z63" s="9">
        <v>909544478</v>
      </c>
      <c r="AA63" s="9">
        <v>963737252</v>
      </c>
      <c r="AB63" s="9">
        <v>974093737</v>
      </c>
      <c r="AC63" s="9">
        <v>895130355</v>
      </c>
      <c r="AD63" s="9">
        <v>904071359</v>
      </c>
      <c r="AE63" s="9">
        <f>+'Balance Sheet by Segment (Y)'!J63</f>
        <v>943830140</v>
      </c>
    </row>
    <row r="64" spans="1:31" ht="15" customHeight="1" x14ac:dyDescent="0.15">
      <c r="A64" s="4" t="s">
        <v>23</v>
      </c>
      <c r="B64" s="4" t="s">
        <v>24</v>
      </c>
      <c r="C64" s="5" t="s">
        <v>147</v>
      </c>
      <c r="D64" s="6">
        <v>242698756</v>
      </c>
      <c r="E64" s="6">
        <v>198879008</v>
      </c>
      <c r="F64" s="6">
        <v>245577761</v>
      </c>
      <c r="G64" s="6">
        <v>263777880</v>
      </c>
      <c r="H64" s="6">
        <v>247958338</v>
      </c>
      <c r="I64" s="6">
        <v>255353879</v>
      </c>
      <c r="J64" s="6">
        <v>200849885</v>
      </c>
      <c r="K64" s="6">
        <v>207332324</v>
      </c>
      <c r="L64" s="6">
        <v>188387897</v>
      </c>
      <c r="M64" s="6">
        <v>117807699</v>
      </c>
      <c r="N64" s="6">
        <v>158266352</v>
      </c>
      <c r="O64" s="6">
        <v>198320648</v>
      </c>
      <c r="P64" s="6">
        <v>166275991</v>
      </c>
      <c r="Q64" s="6">
        <v>166278318</v>
      </c>
      <c r="R64" s="6">
        <v>121159923</v>
      </c>
      <c r="S64" s="6">
        <v>129885286</v>
      </c>
      <c r="T64" s="6">
        <v>176614361</v>
      </c>
      <c r="U64" s="6">
        <v>167946355</v>
      </c>
      <c r="V64" s="6">
        <v>216052673</v>
      </c>
      <c r="W64" s="6">
        <v>215890680</v>
      </c>
      <c r="X64" s="6">
        <v>131199160</v>
      </c>
      <c r="Y64" s="6">
        <v>111261274</v>
      </c>
      <c r="Z64" s="6">
        <v>71494537</v>
      </c>
      <c r="AA64" s="6">
        <v>76382196</v>
      </c>
      <c r="AB64" s="6">
        <v>80066414</v>
      </c>
      <c r="AC64" s="6">
        <v>79039054</v>
      </c>
      <c r="AD64" s="6">
        <v>99329397</v>
      </c>
      <c r="AE64" s="6">
        <f>+'Balance Sheet by Segment (Y)'!J64</f>
        <v>103334749</v>
      </c>
    </row>
    <row r="65" spans="1:31" ht="15" customHeight="1" x14ac:dyDescent="0.15">
      <c r="A65" s="4" t="s">
        <v>23</v>
      </c>
      <c r="B65" s="4" t="s">
        <v>24</v>
      </c>
      <c r="C65" s="5" t="s">
        <v>148</v>
      </c>
      <c r="D65" s="11">
        <v>0</v>
      </c>
      <c r="E65" s="11">
        <v>0</v>
      </c>
      <c r="F65" s="11">
        <v>0</v>
      </c>
      <c r="G65" s="11">
        <v>0</v>
      </c>
      <c r="H65" s="6">
        <v>12529014</v>
      </c>
      <c r="I65" s="6">
        <v>10053065</v>
      </c>
      <c r="J65" s="6">
        <v>9565028</v>
      </c>
      <c r="K65" s="6">
        <v>9127770</v>
      </c>
      <c r="L65" s="6">
        <v>8699822</v>
      </c>
      <c r="M65" s="6">
        <v>8253230</v>
      </c>
      <c r="N65" s="6">
        <v>7640633</v>
      </c>
      <c r="O65" s="6">
        <v>8451478</v>
      </c>
      <c r="P65" s="6">
        <v>6517013</v>
      </c>
      <c r="Q65" s="6">
        <v>6491104</v>
      </c>
      <c r="R65" s="6">
        <v>6070938</v>
      </c>
      <c r="S65" s="6">
        <v>5840100</v>
      </c>
      <c r="T65" s="6">
        <v>4279942</v>
      </c>
      <c r="U65" s="6">
        <v>4231264</v>
      </c>
      <c r="V65" s="6">
        <v>3670694</v>
      </c>
      <c r="W65" s="6">
        <v>3300499</v>
      </c>
      <c r="X65" s="6">
        <v>3405231</v>
      </c>
      <c r="Y65" s="6">
        <v>2917080</v>
      </c>
      <c r="Z65" s="6">
        <v>2480343</v>
      </c>
      <c r="AA65" s="6">
        <v>2011173</v>
      </c>
      <c r="AB65" s="6">
        <v>1643942</v>
      </c>
      <c r="AC65" s="6">
        <v>1289093</v>
      </c>
      <c r="AD65" s="6">
        <v>962679</v>
      </c>
      <c r="AE65" s="6">
        <f>+'Balance Sheet by Segment (Y)'!J65</f>
        <v>781845</v>
      </c>
    </row>
    <row r="66" spans="1:31" ht="15" customHeight="1" x14ac:dyDescent="0.15">
      <c r="A66" s="4" t="s">
        <v>23</v>
      </c>
      <c r="B66" s="4" t="s">
        <v>24</v>
      </c>
      <c r="C66" s="5" t="s">
        <v>149</v>
      </c>
      <c r="D66" s="11">
        <v>0</v>
      </c>
      <c r="E66" s="11">
        <v>0</v>
      </c>
      <c r="F66" s="11">
        <v>0</v>
      </c>
      <c r="G66" s="11">
        <v>0</v>
      </c>
      <c r="H66" s="6">
        <v>1811545</v>
      </c>
      <c r="I66" s="6">
        <v>3134062</v>
      </c>
      <c r="J66" s="6">
        <v>2970870</v>
      </c>
      <c r="K66" s="6">
        <v>2816624</v>
      </c>
      <c r="L66" s="6">
        <v>2511614</v>
      </c>
      <c r="M66" s="6">
        <v>2351765</v>
      </c>
      <c r="N66" s="6">
        <v>2182751</v>
      </c>
      <c r="O66" s="6">
        <v>2040836</v>
      </c>
      <c r="P66" s="6">
        <v>2208893</v>
      </c>
      <c r="Q66" s="6">
        <v>2202866</v>
      </c>
      <c r="R66" s="6">
        <v>2056277</v>
      </c>
      <c r="S66" s="6">
        <v>1392366</v>
      </c>
      <c r="T66" s="6">
        <v>1131947</v>
      </c>
      <c r="U66" s="6">
        <v>679090</v>
      </c>
      <c r="V66" s="6">
        <v>623022</v>
      </c>
      <c r="W66" s="6">
        <v>573944</v>
      </c>
      <c r="X66" s="6">
        <v>32704</v>
      </c>
      <c r="Y66" s="6">
        <v>18970</v>
      </c>
      <c r="Z66" s="6">
        <v>4660</v>
      </c>
      <c r="AA66" s="11">
        <v>0</v>
      </c>
      <c r="AB66" s="11">
        <v>0</v>
      </c>
      <c r="AC66" s="11">
        <v>0</v>
      </c>
      <c r="AD66" s="11">
        <v>0</v>
      </c>
      <c r="AE66" s="11">
        <f>+'Balance Sheet by Segment (Y)'!J66</f>
        <v>0</v>
      </c>
    </row>
    <row r="67" spans="1:31" ht="15" customHeight="1" x14ac:dyDescent="0.15">
      <c r="A67" s="4" t="s">
        <v>23</v>
      </c>
      <c r="B67" s="4" t="s">
        <v>24</v>
      </c>
      <c r="C67" s="5" t="s">
        <v>150</v>
      </c>
      <c r="D67" s="11">
        <v>0</v>
      </c>
      <c r="E67" s="11">
        <v>0</v>
      </c>
      <c r="F67" s="11">
        <v>0</v>
      </c>
      <c r="G67" s="11">
        <v>0</v>
      </c>
      <c r="H67" s="6">
        <v>321738</v>
      </c>
      <c r="I67" s="6">
        <v>317910</v>
      </c>
      <c r="J67" s="6">
        <v>319509</v>
      </c>
      <c r="K67" s="6">
        <v>321116</v>
      </c>
      <c r="L67" s="6">
        <v>322731</v>
      </c>
      <c r="M67" s="6">
        <v>324355</v>
      </c>
      <c r="N67" s="6">
        <v>307869</v>
      </c>
      <c r="O67" s="6">
        <v>326787</v>
      </c>
      <c r="P67" s="6">
        <v>260493</v>
      </c>
      <c r="Q67" s="6">
        <v>262987</v>
      </c>
      <c r="R67" s="6">
        <v>230122</v>
      </c>
      <c r="S67" s="6">
        <v>280322</v>
      </c>
      <c r="T67" s="6">
        <v>203767</v>
      </c>
      <c r="U67" s="6">
        <v>206611</v>
      </c>
      <c r="V67" s="6">
        <v>209499</v>
      </c>
      <c r="W67" s="6">
        <v>212430</v>
      </c>
      <c r="X67" s="6">
        <v>207408</v>
      </c>
      <c r="Y67" s="6">
        <v>210391</v>
      </c>
      <c r="Z67" s="6">
        <v>156839</v>
      </c>
      <c r="AA67" s="6">
        <v>224604</v>
      </c>
      <c r="AB67" s="6">
        <v>227725</v>
      </c>
      <c r="AC67" s="6">
        <v>230892</v>
      </c>
      <c r="AD67" s="6">
        <v>166038</v>
      </c>
      <c r="AE67" s="6">
        <f>+'Balance Sheet by Segment (Y)'!J67</f>
        <v>233212</v>
      </c>
    </row>
    <row r="68" spans="1:31" ht="15" customHeight="1" x14ac:dyDescent="0.15">
      <c r="A68" s="4" t="s">
        <v>23</v>
      </c>
      <c r="B68" s="4" t="s">
        <v>24</v>
      </c>
      <c r="C68" s="5" t="s">
        <v>158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6">
        <v>104401</v>
      </c>
      <c r="M68" s="6">
        <v>117203</v>
      </c>
      <c r="N68" s="6">
        <v>122944</v>
      </c>
      <c r="O68" s="6">
        <v>139384</v>
      </c>
      <c r="P68" s="6">
        <v>211232</v>
      </c>
      <c r="Q68" s="6">
        <v>232791</v>
      </c>
      <c r="R68" s="6">
        <v>215571</v>
      </c>
      <c r="S68" s="6">
        <v>221597</v>
      </c>
      <c r="T68" s="6">
        <v>1760150</v>
      </c>
      <c r="U68" s="6">
        <v>820511</v>
      </c>
      <c r="V68" s="6">
        <v>1986777</v>
      </c>
      <c r="W68" s="6">
        <v>2540361</v>
      </c>
      <c r="X68" s="6">
        <v>2567276</v>
      </c>
      <c r="Y68" s="6">
        <v>2596134</v>
      </c>
      <c r="Z68" s="6">
        <v>2971128</v>
      </c>
      <c r="AA68" s="6">
        <v>4243960</v>
      </c>
      <c r="AB68" s="6">
        <v>124770</v>
      </c>
      <c r="AC68" s="6">
        <v>171927</v>
      </c>
      <c r="AD68" s="6">
        <v>1119499</v>
      </c>
      <c r="AE68" s="6">
        <f>+'Balance Sheet by Segment (Y)'!J68</f>
        <v>551745</v>
      </c>
    </row>
    <row r="69" spans="1:31" ht="15" customHeight="1" x14ac:dyDescent="0.15">
      <c r="A69" s="4" t="s">
        <v>23</v>
      </c>
      <c r="B69" s="4" t="s">
        <v>24</v>
      </c>
      <c r="C69" s="5" t="s">
        <v>152</v>
      </c>
      <c r="D69" s="6">
        <v>2064941</v>
      </c>
      <c r="E69" s="6">
        <v>2114162</v>
      </c>
      <c r="F69" s="6">
        <v>2209857</v>
      </c>
      <c r="G69" s="6">
        <v>2364482</v>
      </c>
      <c r="H69" s="6">
        <v>3101584</v>
      </c>
      <c r="I69" s="6">
        <v>2961619</v>
      </c>
      <c r="J69" s="6">
        <v>2812376</v>
      </c>
      <c r="K69" s="6">
        <v>2767997</v>
      </c>
      <c r="L69" s="6">
        <v>2879253</v>
      </c>
      <c r="M69" s="6">
        <v>2924631</v>
      </c>
      <c r="N69" s="6">
        <v>3195674</v>
      </c>
      <c r="O69" s="6">
        <v>3398896</v>
      </c>
      <c r="P69" s="6">
        <v>3601189</v>
      </c>
      <c r="Q69" s="6">
        <v>3422878</v>
      </c>
      <c r="R69" s="6">
        <v>3345164</v>
      </c>
      <c r="S69" s="6">
        <v>2690802</v>
      </c>
      <c r="T69" s="6">
        <v>2613229</v>
      </c>
      <c r="U69" s="6">
        <v>2562518</v>
      </c>
      <c r="V69" s="6">
        <v>2593959</v>
      </c>
      <c r="W69" s="6">
        <v>2640100</v>
      </c>
      <c r="X69" s="6">
        <v>2522426</v>
      </c>
      <c r="Y69" s="6">
        <v>2483697</v>
      </c>
      <c r="Z69" s="6">
        <v>2510582</v>
      </c>
      <c r="AA69" s="6">
        <v>2571943</v>
      </c>
      <c r="AB69" s="6">
        <v>2155203</v>
      </c>
      <c r="AC69" s="6">
        <v>2039983</v>
      </c>
      <c r="AD69" s="6">
        <v>2144871</v>
      </c>
      <c r="AE69" s="6">
        <f>+'Balance Sheet by Segment (Y)'!J69</f>
        <v>2236884</v>
      </c>
    </row>
    <row r="70" spans="1:31" ht="15" customHeight="1" x14ac:dyDescent="0.15">
      <c r="A70" s="7" t="s">
        <v>23</v>
      </c>
      <c r="B70" s="7" t="s">
        <v>24</v>
      </c>
      <c r="C70" s="8" t="s">
        <v>159</v>
      </c>
      <c r="D70" s="9">
        <v>244763697</v>
      </c>
      <c r="E70" s="9">
        <v>200993170</v>
      </c>
      <c r="F70" s="9">
        <v>247787618</v>
      </c>
      <c r="G70" s="9">
        <v>266142362</v>
      </c>
      <c r="H70" s="9">
        <v>265722219</v>
      </c>
      <c r="I70" s="9">
        <v>271820535</v>
      </c>
      <c r="J70" s="9">
        <v>216517668</v>
      </c>
      <c r="K70" s="9">
        <v>222365831</v>
      </c>
      <c r="L70" s="9">
        <v>202905718</v>
      </c>
      <c r="M70" s="9">
        <v>131778883</v>
      </c>
      <c r="N70" s="9">
        <v>171716223</v>
      </c>
      <c r="O70" s="9">
        <v>212678029</v>
      </c>
      <c r="P70" s="9">
        <v>179074811</v>
      </c>
      <c r="Q70" s="9">
        <v>178890944</v>
      </c>
      <c r="R70" s="9">
        <v>133077995</v>
      </c>
      <c r="S70" s="9">
        <v>140310473</v>
      </c>
      <c r="T70" s="9">
        <v>186603396</v>
      </c>
      <c r="U70" s="9">
        <v>176446349</v>
      </c>
      <c r="V70" s="9">
        <v>225136624</v>
      </c>
      <c r="W70" s="9">
        <v>225158014</v>
      </c>
      <c r="X70" s="9">
        <v>139934205</v>
      </c>
      <c r="Y70" s="9">
        <v>119487546</v>
      </c>
      <c r="Z70" s="9">
        <v>79618089</v>
      </c>
      <c r="AA70" s="9">
        <v>85433876</v>
      </c>
      <c r="AB70" s="9">
        <v>84218054</v>
      </c>
      <c r="AC70" s="9">
        <v>82770949</v>
      </c>
      <c r="AD70" s="9">
        <v>103722484</v>
      </c>
      <c r="AE70" s="9">
        <f>+'Balance Sheet by Segment (Y)'!J70</f>
        <v>107138435</v>
      </c>
    </row>
    <row r="71" spans="1:31" ht="15" customHeight="1" x14ac:dyDescent="0.15">
      <c r="A71" s="4" t="s">
        <v>23</v>
      </c>
      <c r="B71" s="4" t="s">
        <v>24</v>
      </c>
      <c r="C71" s="5" t="s">
        <v>160</v>
      </c>
      <c r="D71" s="6">
        <v>186275900</v>
      </c>
      <c r="E71" s="6">
        <v>195230720</v>
      </c>
      <c r="F71" s="6">
        <v>202078009</v>
      </c>
      <c r="G71" s="6">
        <v>205456183</v>
      </c>
      <c r="H71" s="6">
        <v>185397587</v>
      </c>
      <c r="I71" s="6">
        <v>191479152</v>
      </c>
      <c r="J71" s="6">
        <v>197560343</v>
      </c>
      <c r="K71" s="6">
        <v>197146586</v>
      </c>
      <c r="L71" s="6">
        <v>183676882</v>
      </c>
      <c r="M71" s="6">
        <v>178056153</v>
      </c>
      <c r="N71" s="6">
        <v>187667238</v>
      </c>
      <c r="O71" s="6">
        <v>193037146</v>
      </c>
      <c r="P71" s="6">
        <v>202326827</v>
      </c>
      <c r="Q71" s="6">
        <v>206735427</v>
      </c>
      <c r="R71" s="6">
        <v>214331255</v>
      </c>
      <c r="S71" s="6">
        <v>212271466</v>
      </c>
      <c r="T71" s="6">
        <v>221615196</v>
      </c>
      <c r="U71" s="6">
        <v>216302993</v>
      </c>
      <c r="V71" s="6">
        <v>214559495</v>
      </c>
      <c r="W71" s="6">
        <v>207914286</v>
      </c>
      <c r="X71" s="6">
        <v>208712516</v>
      </c>
      <c r="Y71" s="6">
        <v>208800663</v>
      </c>
      <c r="Z71" s="6">
        <v>208208392</v>
      </c>
      <c r="AA71" s="6">
        <v>208266604</v>
      </c>
      <c r="AB71" s="6">
        <v>214082497</v>
      </c>
      <c r="AC71" s="6">
        <v>220180929</v>
      </c>
      <c r="AD71" s="6">
        <v>226998149</v>
      </c>
      <c r="AE71" s="6">
        <f>+'Balance Sheet by Segment (Y)'!J71</f>
        <v>230861229</v>
      </c>
    </row>
    <row r="72" spans="1:31" ht="15" customHeight="1" x14ac:dyDescent="0.15">
      <c r="A72" s="7" t="s">
        <v>23</v>
      </c>
      <c r="B72" s="7" t="s">
        <v>24</v>
      </c>
      <c r="C72" s="8" t="s">
        <v>161</v>
      </c>
      <c r="D72" s="9">
        <v>932846699</v>
      </c>
      <c r="E72" s="9">
        <v>974701435</v>
      </c>
      <c r="F72" s="9">
        <v>978639496</v>
      </c>
      <c r="G72" s="9">
        <v>1025439599</v>
      </c>
      <c r="H72" s="9">
        <v>1051694222</v>
      </c>
      <c r="I72" s="9">
        <v>1036491706</v>
      </c>
      <c r="J72" s="9">
        <v>1083330379</v>
      </c>
      <c r="K72" s="9">
        <v>1136820269</v>
      </c>
      <c r="L72" s="9">
        <v>1130219380</v>
      </c>
      <c r="M72" s="9">
        <v>1087886083</v>
      </c>
      <c r="N72" s="9">
        <v>1103512278</v>
      </c>
      <c r="O72" s="9">
        <v>1151427891</v>
      </c>
      <c r="P72" s="9">
        <v>1129484568</v>
      </c>
      <c r="Q72" s="9">
        <v>1098878694</v>
      </c>
      <c r="R72" s="9">
        <v>1091451237</v>
      </c>
      <c r="S72" s="9">
        <v>1106335068</v>
      </c>
      <c r="T72" s="9">
        <v>1154521575</v>
      </c>
      <c r="U72" s="9">
        <v>1234580737</v>
      </c>
      <c r="V72" s="9">
        <v>1221517903</v>
      </c>
      <c r="W72" s="9">
        <v>1286352652</v>
      </c>
      <c r="X72" s="9">
        <v>1272558837</v>
      </c>
      <c r="Y72" s="9">
        <v>1245812810</v>
      </c>
      <c r="Z72" s="9">
        <v>1197370959</v>
      </c>
      <c r="AA72" s="9">
        <v>1257437732</v>
      </c>
      <c r="AB72" s="9">
        <v>1272394288</v>
      </c>
      <c r="AC72" s="9">
        <v>1198082233</v>
      </c>
      <c r="AD72" s="9">
        <v>1234791992</v>
      </c>
      <c r="AE72" s="9">
        <f>+'Balance Sheet by Segment (Y)'!J72</f>
        <v>1281829804</v>
      </c>
    </row>
    <row r="73" spans="1:31" ht="15" customHeight="1" x14ac:dyDescent="0.15">
      <c r="A73" s="4"/>
      <c r="B73" s="4"/>
      <c r="C73" s="5"/>
      <c r="D73" s="12" t="s">
        <v>54</v>
      </c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</row>
    <row r="74" spans="1:31" ht="15" customHeight="1" x14ac:dyDescent="0.15">
      <c r="A74" s="7"/>
      <c r="B74" s="7"/>
      <c r="C74" s="8" t="s">
        <v>276</v>
      </c>
      <c r="D74" s="16" t="s">
        <v>54</v>
      </c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</row>
    <row r="75" spans="1:31" ht="15" customHeight="1" x14ac:dyDescent="0.15">
      <c r="A75" s="4" t="s">
        <v>23</v>
      </c>
      <c r="B75" s="4" t="s">
        <v>24</v>
      </c>
      <c r="C75" s="5" t="s">
        <v>127</v>
      </c>
      <c r="D75" s="6">
        <v>27581</v>
      </c>
      <c r="E75" s="6">
        <v>222390</v>
      </c>
      <c r="F75" s="6">
        <v>54099</v>
      </c>
      <c r="G75" s="6">
        <v>33450</v>
      </c>
      <c r="H75" s="6">
        <v>22501</v>
      </c>
      <c r="I75" s="6">
        <v>20157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  <c r="Y75" s="6">
        <v>50</v>
      </c>
      <c r="Z75" s="6">
        <v>69</v>
      </c>
      <c r="AA75" s="6">
        <v>69</v>
      </c>
      <c r="AB75" s="6">
        <v>69</v>
      </c>
      <c r="AC75" s="6">
        <v>69</v>
      </c>
      <c r="AD75" s="6">
        <v>3</v>
      </c>
      <c r="AE75" s="6">
        <f>+[1]N39a!$F$9</f>
        <v>3</v>
      </c>
    </row>
    <row r="76" spans="1:31" ht="15" customHeight="1" x14ac:dyDescent="0.15">
      <c r="A76" s="4" t="s">
        <v>23</v>
      </c>
      <c r="B76" s="4" t="s">
        <v>24</v>
      </c>
      <c r="C76" s="5" t="s">
        <v>130</v>
      </c>
      <c r="D76" s="6">
        <v>4304988</v>
      </c>
      <c r="E76" s="6">
        <v>20351957</v>
      </c>
      <c r="F76" s="6">
        <v>1825346</v>
      </c>
      <c r="G76" s="6">
        <v>5166351</v>
      </c>
      <c r="H76" s="6">
        <v>5967407</v>
      </c>
      <c r="I76" s="6">
        <v>1752719</v>
      </c>
      <c r="J76" s="6">
        <v>1874947</v>
      </c>
      <c r="K76" s="6">
        <v>1366258</v>
      </c>
      <c r="L76" s="6">
        <v>1366258</v>
      </c>
      <c r="M76" s="6">
        <v>1916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6">
        <v>456809</v>
      </c>
      <c r="T76" s="6">
        <v>456809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</row>
    <row r="77" spans="1:31" ht="15" customHeight="1" x14ac:dyDescent="0.15">
      <c r="A77" s="4"/>
      <c r="B77" s="4"/>
      <c r="C77" s="5" t="s">
        <v>129</v>
      </c>
      <c r="D77" s="6"/>
      <c r="E77" s="6"/>
      <c r="F77" s="6"/>
      <c r="G77" s="6"/>
      <c r="H77" s="6"/>
      <c r="I77" s="6"/>
      <c r="J77" s="6"/>
      <c r="K77" s="6"/>
      <c r="L77" s="6"/>
      <c r="M77" s="6"/>
      <c r="N77" s="11"/>
      <c r="O77" s="11"/>
      <c r="P77" s="11"/>
      <c r="Q77" s="11"/>
      <c r="R77" s="11"/>
      <c r="S77" s="6"/>
      <c r="T77" s="6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>
        <f>+[1]N39a!$F$11</f>
        <v>192</v>
      </c>
    </row>
    <row r="78" spans="1:31" ht="15" customHeight="1" x14ac:dyDescent="0.15">
      <c r="A78" s="7" t="s">
        <v>23</v>
      </c>
      <c r="B78" s="7" t="s">
        <v>24</v>
      </c>
      <c r="C78" s="8" t="s">
        <v>133</v>
      </c>
      <c r="D78" s="9">
        <v>5217397</v>
      </c>
      <c r="E78" s="9">
        <v>21461629</v>
      </c>
      <c r="F78" s="9">
        <v>2889554</v>
      </c>
      <c r="G78" s="9">
        <v>6298807</v>
      </c>
      <c r="H78" s="9">
        <v>6784589</v>
      </c>
      <c r="I78" s="9">
        <v>2732000</v>
      </c>
      <c r="J78" s="9">
        <v>1874947</v>
      </c>
      <c r="K78" s="9">
        <v>1366258</v>
      </c>
      <c r="L78" s="9">
        <v>1366258</v>
      </c>
      <c r="M78" s="9">
        <v>1916</v>
      </c>
      <c r="N78" s="29">
        <v>0</v>
      </c>
      <c r="O78" s="29">
        <v>0</v>
      </c>
      <c r="P78" s="29">
        <v>0</v>
      </c>
      <c r="Q78" s="29">
        <v>0</v>
      </c>
      <c r="R78" s="29">
        <v>0</v>
      </c>
      <c r="S78" s="9">
        <v>456809</v>
      </c>
      <c r="T78" s="9">
        <v>456809</v>
      </c>
      <c r="U78" s="29">
        <v>0</v>
      </c>
      <c r="V78" s="29">
        <v>0</v>
      </c>
      <c r="W78" s="29">
        <v>0</v>
      </c>
      <c r="X78" s="29">
        <v>0</v>
      </c>
      <c r="Y78" s="9">
        <v>50</v>
      </c>
      <c r="Z78" s="9">
        <v>69</v>
      </c>
      <c r="AA78" s="9">
        <v>69</v>
      </c>
      <c r="AB78" s="9">
        <v>69</v>
      </c>
      <c r="AC78" s="9">
        <v>69</v>
      </c>
      <c r="AD78" s="9">
        <v>3</v>
      </c>
      <c r="AE78" s="9">
        <f>+SUM(AE75:AE77)</f>
        <v>195</v>
      </c>
    </row>
    <row r="79" spans="1:31" ht="15" customHeight="1" x14ac:dyDescent="0.15">
      <c r="A79" s="4" t="s">
        <v>23</v>
      </c>
      <c r="B79" s="4" t="s">
        <v>24</v>
      </c>
      <c r="C79" s="5" t="s">
        <v>134</v>
      </c>
      <c r="D79" s="6">
        <v>4462133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6">
        <v>178821749</v>
      </c>
      <c r="O79" s="11">
        <v>0</v>
      </c>
      <c r="P79" s="6">
        <v>163549677</v>
      </c>
      <c r="Q79" s="6">
        <v>163549677</v>
      </c>
      <c r="R79" s="6">
        <v>163549677</v>
      </c>
      <c r="S79" s="11">
        <v>0</v>
      </c>
      <c r="T79" s="11">
        <v>0</v>
      </c>
      <c r="U79" s="11">
        <v>0</v>
      </c>
      <c r="V79" s="6">
        <v>161724991</v>
      </c>
      <c r="W79" s="6">
        <v>161724991</v>
      </c>
      <c r="X79" s="11">
        <v>0</v>
      </c>
      <c r="Y79" s="11">
        <v>0</v>
      </c>
      <c r="Z79" s="11">
        <v>0</v>
      </c>
      <c r="AA79" s="11">
        <v>0</v>
      </c>
      <c r="AB79" s="11">
        <v>0</v>
      </c>
      <c r="AC79" s="11">
        <v>0</v>
      </c>
      <c r="AD79" s="11">
        <v>0</v>
      </c>
      <c r="AE79" s="11">
        <v>0</v>
      </c>
    </row>
    <row r="80" spans="1:31" ht="15" customHeight="1" x14ac:dyDescent="0.15">
      <c r="A80" s="7" t="s">
        <v>23</v>
      </c>
      <c r="B80" s="7" t="s">
        <v>24</v>
      </c>
      <c r="C80" s="8" t="s">
        <v>135</v>
      </c>
      <c r="D80" s="9">
        <v>9679530</v>
      </c>
      <c r="E80" s="9">
        <v>21461629</v>
      </c>
      <c r="F80" s="9">
        <v>2889554</v>
      </c>
      <c r="G80" s="9">
        <v>6298807</v>
      </c>
      <c r="H80" s="9">
        <v>6784589</v>
      </c>
      <c r="I80" s="9">
        <v>2732000</v>
      </c>
      <c r="J80" s="9">
        <v>1874947</v>
      </c>
      <c r="K80" s="9">
        <v>1366258</v>
      </c>
      <c r="L80" s="9">
        <v>1366258</v>
      </c>
      <c r="M80" s="9">
        <v>1916</v>
      </c>
      <c r="N80" s="9">
        <v>178821749</v>
      </c>
      <c r="O80" s="29">
        <v>0</v>
      </c>
      <c r="P80" s="9">
        <v>163549677</v>
      </c>
      <c r="Q80" s="9">
        <v>163549677</v>
      </c>
      <c r="R80" s="9">
        <v>163549677</v>
      </c>
      <c r="S80" s="9">
        <v>456809</v>
      </c>
      <c r="T80" s="9">
        <v>456809</v>
      </c>
      <c r="U80" s="29">
        <v>0</v>
      </c>
      <c r="V80" s="9">
        <v>161724991</v>
      </c>
      <c r="W80" s="9">
        <v>161724991</v>
      </c>
      <c r="X80" s="29">
        <v>0</v>
      </c>
      <c r="Y80" s="9">
        <v>50</v>
      </c>
      <c r="Z80" s="9">
        <v>69</v>
      </c>
      <c r="AA80" s="9">
        <v>69</v>
      </c>
      <c r="AB80" s="9">
        <v>69</v>
      </c>
      <c r="AC80" s="9">
        <v>69</v>
      </c>
      <c r="AD80" s="9">
        <v>3</v>
      </c>
      <c r="AE80" s="9">
        <f>+AE78</f>
        <v>195</v>
      </c>
    </row>
    <row r="81" spans="1:31" ht="15" customHeight="1" x14ac:dyDescent="0.15">
      <c r="A81" s="4" t="s">
        <v>23</v>
      </c>
      <c r="B81" s="4" t="s">
        <v>24</v>
      </c>
      <c r="C81" s="5" t="s">
        <v>139</v>
      </c>
      <c r="D81" s="6">
        <v>259807569</v>
      </c>
      <c r="E81" s="6">
        <v>233698753</v>
      </c>
      <c r="F81" s="6">
        <v>235788475</v>
      </c>
      <c r="G81" s="6">
        <v>248247467</v>
      </c>
      <c r="H81" s="6">
        <v>250949372</v>
      </c>
      <c r="I81" s="6">
        <v>250788036</v>
      </c>
      <c r="J81" s="6">
        <v>253503930</v>
      </c>
      <c r="K81" s="6">
        <v>270691351</v>
      </c>
      <c r="L81" s="6">
        <v>275755905</v>
      </c>
      <c r="M81" s="6">
        <v>272588096</v>
      </c>
      <c r="N81" s="6">
        <v>92091676</v>
      </c>
      <c r="O81" s="6">
        <v>254428936</v>
      </c>
      <c r="P81" s="6">
        <v>98250897</v>
      </c>
      <c r="Q81" s="6">
        <v>97662061</v>
      </c>
      <c r="R81" s="6">
        <v>98304702</v>
      </c>
      <c r="S81" s="6">
        <v>259209920</v>
      </c>
      <c r="T81" s="6">
        <v>261682695</v>
      </c>
      <c r="U81" s="6">
        <v>275217293</v>
      </c>
      <c r="V81" s="6">
        <v>116241901</v>
      </c>
      <c r="W81" s="6">
        <v>122742508</v>
      </c>
      <c r="X81" s="6">
        <v>124953898</v>
      </c>
      <c r="Y81" s="6">
        <v>127109443</v>
      </c>
      <c r="Z81" s="6">
        <v>132215652</v>
      </c>
      <c r="AA81" s="6">
        <v>142821150</v>
      </c>
      <c r="AB81" s="6">
        <v>146238755</v>
      </c>
      <c r="AC81" s="6">
        <v>148483483</v>
      </c>
      <c r="AD81" s="6">
        <v>144529979</v>
      </c>
      <c r="AE81" s="6">
        <f>+[1]N39a!$F$23</f>
        <v>151185254</v>
      </c>
    </row>
    <row r="82" spans="1:31" ht="15" customHeight="1" x14ac:dyDescent="0.15">
      <c r="A82" s="4" t="s">
        <v>23</v>
      </c>
      <c r="B82" s="4" t="s">
        <v>24</v>
      </c>
      <c r="C82" s="5" t="s">
        <v>141</v>
      </c>
      <c r="D82" s="6">
        <v>76993118</v>
      </c>
      <c r="E82" s="6">
        <v>77531455</v>
      </c>
      <c r="F82" s="6">
        <v>78125544</v>
      </c>
      <c r="G82" s="6">
        <v>80021429</v>
      </c>
      <c r="H82" s="6">
        <v>80037636</v>
      </c>
      <c r="I82" s="6">
        <v>81011232</v>
      </c>
      <c r="J82" s="6">
        <v>6494295</v>
      </c>
      <c r="K82" s="6">
        <v>6730773</v>
      </c>
      <c r="L82" s="6">
        <v>6799132</v>
      </c>
      <c r="M82" s="6">
        <v>6822660</v>
      </c>
      <c r="N82" s="6">
        <v>6825377</v>
      </c>
      <c r="O82" s="6">
        <v>18304534</v>
      </c>
      <c r="P82" s="6">
        <v>18508211</v>
      </c>
      <c r="Q82" s="6">
        <v>21873638</v>
      </c>
      <c r="R82" s="6">
        <v>28920430</v>
      </c>
      <c r="S82" s="6">
        <v>34972301</v>
      </c>
      <c r="T82" s="6">
        <v>30382320</v>
      </c>
      <c r="U82" s="6">
        <v>31654862</v>
      </c>
      <c r="V82" s="6">
        <v>32751666</v>
      </c>
      <c r="W82" s="6">
        <v>34521291</v>
      </c>
      <c r="X82" s="6">
        <v>34977990</v>
      </c>
      <c r="Y82" s="6">
        <v>35483357</v>
      </c>
      <c r="Z82" s="6">
        <v>35589592</v>
      </c>
      <c r="AA82" s="6">
        <v>34666209</v>
      </c>
      <c r="AB82" s="6">
        <v>34952816</v>
      </c>
      <c r="AC82" s="6">
        <v>35403550</v>
      </c>
      <c r="AD82" s="6">
        <v>35722572</v>
      </c>
      <c r="AE82" s="6">
        <f>+[1]N39a!$F$25</f>
        <v>35289687</v>
      </c>
    </row>
    <row r="83" spans="1:31" ht="15" customHeight="1" x14ac:dyDescent="0.15">
      <c r="A83" s="4" t="s">
        <v>23</v>
      </c>
      <c r="B83" s="4" t="s">
        <v>24</v>
      </c>
      <c r="C83" s="5" t="s">
        <v>143</v>
      </c>
      <c r="D83" s="11">
        <v>0</v>
      </c>
      <c r="E83" s="11">
        <v>0</v>
      </c>
      <c r="F83" s="11">
        <v>0</v>
      </c>
      <c r="G83" s="11">
        <v>0</v>
      </c>
      <c r="H83" s="6">
        <v>242093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6">
        <v>102801</v>
      </c>
      <c r="Y83" s="6">
        <v>175821</v>
      </c>
      <c r="Z83" s="6">
        <v>274160</v>
      </c>
      <c r="AA83" s="6">
        <v>281290</v>
      </c>
      <c r="AB83" s="6">
        <v>328570</v>
      </c>
      <c r="AC83" s="6">
        <v>346761</v>
      </c>
      <c r="AD83" s="6">
        <v>374803</v>
      </c>
      <c r="AE83" s="6">
        <f>+[1]N39a!$F$27</f>
        <v>357059</v>
      </c>
    </row>
    <row r="84" spans="1:31" ht="15" customHeight="1" x14ac:dyDescent="0.15">
      <c r="A84" s="7" t="s">
        <v>23</v>
      </c>
      <c r="B84" s="7" t="s">
        <v>24</v>
      </c>
      <c r="C84" s="8" t="s">
        <v>144</v>
      </c>
      <c r="D84" s="9">
        <v>337585314</v>
      </c>
      <c r="E84" s="9">
        <v>312081704</v>
      </c>
      <c r="F84" s="9">
        <v>314835729</v>
      </c>
      <c r="G84" s="9">
        <v>329156917</v>
      </c>
      <c r="H84" s="9">
        <v>332155260</v>
      </c>
      <c r="I84" s="9">
        <v>332775852</v>
      </c>
      <c r="J84" s="9">
        <v>259998225</v>
      </c>
      <c r="K84" s="9">
        <v>277422124</v>
      </c>
      <c r="L84" s="9">
        <v>282555037</v>
      </c>
      <c r="M84" s="9">
        <v>279410756</v>
      </c>
      <c r="N84" s="9">
        <v>98917053</v>
      </c>
      <c r="O84" s="9">
        <v>272733470</v>
      </c>
      <c r="P84" s="9">
        <v>116759108</v>
      </c>
      <c r="Q84" s="9">
        <v>119535699</v>
      </c>
      <c r="R84" s="9">
        <v>127225132</v>
      </c>
      <c r="S84" s="9">
        <v>294182221</v>
      </c>
      <c r="T84" s="9">
        <v>292065015</v>
      </c>
      <c r="U84" s="9">
        <v>306872155</v>
      </c>
      <c r="V84" s="9">
        <v>148993567</v>
      </c>
      <c r="W84" s="9">
        <v>157263799</v>
      </c>
      <c r="X84" s="9">
        <v>160034689</v>
      </c>
      <c r="Y84" s="9">
        <v>162768621</v>
      </c>
      <c r="Z84" s="9">
        <v>168079404</v>
      </c>
      <c r="AA84" s="9">
        <v>177768649</v>
      </c>
      <c r="AB84" s="9">
        <v>181520141</v>
      </c>
      <c r="AC84" s="9">
        <v>184233794</v>
      </c>
      <c r="AD84" s="9">
        <v>180627354</v>
      </c>
      <c r="AE84" s="9">
        <f>+SUM(AE81:AE83)</f>
        <v>186832000</v>
      </c>
    </row>
    <row r="85" spans="1:31" ht="15" customHeight="1" x14ac:dyDescent="0.15">
      <c r="A85" s="7" t="s">
        <v>23</v>
      </c>
      <c r="B85" s="7" t="s">
        <v>24</v>
      </c>
      <c r="C85" s="8" t="s">
        <v>145</v>
      </c>
      <c r="D85" s="9">
        <v>347264844</v>
      </c>
      <c r="E85" s="9">
        <v>333543333</v>
      </c>
      <c r="F85" s="9">
        <v>317725283</v>
      </c>
      <c r="G85" s="9">
        <v>335455724</v>
      </c>
      <c r="H85" s="9">
        <v>338939849</v>
      </c>
      <c r="I85" s="9">
        <v>335507852</v>
      </c>
      <c r="J85" s="9">
        <v>261873172</v>
      </c>
      <c r="K85" s="9">
        <v>278788382</v>
      </c>
      <c r="L85" s="9">
        <v>283921295</v>
      </c>
      <c r="M85" s="9">
        <v>279412672</v>
      </c>
      <c r="N85" s="9">
        <v>277738802</v>
      </c>
      <c r="O85" s="9">
        <v>272733470</v>
      </c>
      <c r="P85" s="9">
        <v>280308785</v>
      </c>
      <c r="Q85" s="9">
        <v>283085376</v>
      </c>
      <c r="R85" s="9">
        <v>290774809</v>
      </c>
      <c r="S85" s="9">
        <v>294639030</v>
      </c>
      <c r="T85" s="9">
        <v>292521824</v>
      </c>
      <c r="U85" s="9">
        <v>306872155</v>
      </c>
      <c r="V85" s="9">
        <v>310718558</v>
      </c>
      <c r="W85" s="9">
        <v>318988790</v>
      </c>
      <c r="X85" s="9">
        <v>160034689</v>
      </c>
      <c r="Y85" s="9">
        <v>162768671</v>
      </c>
      <c r="Z85" s="9">
        <v>168079473</v>
      </c>
      <c r="AA85" s="9">
        <v>177768718</v>
      </c>
      <c r="AB85" s="9">
        <v>181520210</v>
      </c>
      <c r="AC85" s="9">
        <v>184233863</v>
      </c>
      <c r="AD85" s="9">
        <v>180627357</v>
      </c>
      <c r="AE85" s="9">
        <f>+AE84+AE80</f>
        <v>186832195</v>
      </c>
    </row>
    <row r="86" spans="1:31" ht="15" customHeight="1" x14ac:dyDescent="0.15">
      <c r="A86" s="4" t="s">
        <v>23</v>
      </c>
      <c r="B86" s="4" t="s">
        <v>24</v>
      </c>
      <c r="C86" s="5" t="s">
        <v>138</v>
      </c>
      <c r="D86" s="6">
        <v>646072</v>
      </c>
      <c r="E86" s="6">
        <v>783751</v>
      </c>
      <c r="F86" s="6">
        <v>737065</v>
      </c>
      <c r="G86" s="6">
        <v>803301</v>
      </c>
      <c r="H86" s="6">
        <v>717439</v>
      </c>
      <c r="I86" s="6">
        <v>1124770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6">
        <v>69</v>
      </c>
      <c r="AA86" s="6">
        <v>69</v>
      </c>
      <c r="AB86" s="6">
        <v>69</v>
      </c>
      <c r="AC86" s="6">
        <v>69</v>
      </c>
      <c r="AD86" s="6">
        <v>69</v>
      </c>
      <c r="AE86" s="6">
        <f>+[1]N39a!$F$35</f>
        <v>261</v>
      </c>
    </row>
    <row r="87" spans="1:31" ht="15" customHeight="1" x14ac:dyDescent="0.15">
      <c r="A87" s="4" t="s">
        <v>23</v>
      </c>
      <c r="B87" s="4" t="s">
        <v>24</v>
      </c>
      <c r="C87" s="5" t="s">
        <v>149</v>
      </c>
      <c r="D87" s="11">
        <v>0</v>
      </c>
      <c r="E87" s="6">
        <v>82717</v>
      </c>
      <c r="F87" s="6">
        <v>188301</v>
      </c>
      <c r="G87" s="6">
        <v>322792</v>
      </c>
      <c r="H87" s="6">
        <v>346513</v>
      </c>
      <c r="I87" s="6">
        <v>107951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1">
        <v>0</v>
      </c>
      <c r="Z87" s="11">
        <v>0</v>
      </c>
      <c r="AA87" s="6">
        <v>183</v>
      </c>
      <c r="AB87" s="6">
        <v>185</v>
      </c>
      <c r="AC87" s="6">
        <v>188</v>
      </c>
      <c r="AD87" s="6">
        <v>189</v>
      </c>
      <c r="AE87" s="6">
        <f>+[1]N39a!$F$36</f>
        <v>192</v>
      </c>
    </row>
    <row r="88" spans="1:31" ht="15" customHeight="1" x14ac:dyDescent="0.15">
      <c r="A88" s="4" t="s">
        <v>23</v>
      </c>
      <c r="B88" s="4" t="s">
        <v>24</v>
      </c>
      <c r="C88" s="5" t="s">
        <v>151</v>
      </c>
      <c r="D88" s="6">
        <v>214627</v>
      </c>
      <c r="E88" s="6">
        <v>101131</v>
      </c>
      <c r="F88" s="6">
        <v>130730</v>
      </c>
      <c r="G88" s="6">
        <v>303345</v>
      </c>
      <c r="H88" s="6">
        <v>347649</v>
      </c>
      <c r="I88" s="6">
        <v>211926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6">
        <v>734640</v>
      </c>
      <c r="V88" s="6">
        <v>734640</v>
      </c>
      <c r="W88" s="6">
        <v>734640</v>
      </c>
      <c r="X88" s="6">
        <v>734640</v>
      </c>
      <c r="Y88" s="11">
        <v>0</v>
      </c>
      <c r="Z88" s="11">
        <v>0</v>
      </c>
      <c r="AA88" s="11">
        <v>0</v>
      </c>
      <c r="AB88" s="11">
        <v>0</v>
      </c>
      <c r="AC88" s="11">
        <v>0</v>
      </c>
      <c r="AD88" s="11">
        <v>0</v>
      </c>
      <c r="AE88" s="11">
        <v>0</v>
      </c>
    </row>
    <row r="89" spans="1:31" ht="15" customHeight="1" x14ac:dyDescent="0.15">
      <c r="A89" s="7" t="s">
        <v>23</v>
      </c>
      <c r="B89" s="7" t="s">
        <v>24</v>
      </c>
      <c r="C89" s="8" t="s">
        <v>155</v>
      </c>
      <c r="D89" s="9">
        <v>860699</v>
      </c>
      <c r="E89" s="9">
        <v>967599</v>
      </c>
      <c r="F89" s="9">
        <v>1056096</v>
      </c>
      <c r="G89" s="9">
        <v>1429438</v>
      </c>
      <c r="H89" s="9">
        <v>1411601</v>
      </c>
      <c r="I89" s="9">
        <v>1444647</v>
      </c>
      <c r="J89" s="29">
        <v>0</v>
      </c>
      <c r="K89" s="29">
        <v>0</v>
      </c>
      <c r="L89" s="29">
        <v>0</v>
      </c>
      <c r="M89" s="29">
        <v>0</v>
      </c>
      <c r="N89" s="2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9">
        <v>734640</v>
      </c>
      <c r="V89" s="9">
        <v>734640</v>
      </c>
      <c r="W89" s="9">
        <v>734640</v>
      </c>
      <c r="X89" s="9">
        <v>734640</v>
      </c>
      <c r="Y89" s="29">
        <v>0</v>
      </c>
      <c r="Z89" s="9">
        <v>69</v>
      </c>
      <c r="AA89" s="9">
        <v>252</v>
      </c>
      <c r="AB89" s="9">
        <v>254</v>
      </c>
      <c r="AC89" s="9">
        <v>257</v>
      </c>
      <c r="AD89" s="9">
        <v>258</v>
      </c>
      <c r="AE89" s="9">
        <f>+SUM(AE86:AE88)</f>
        <v>453</v>
      </c>
    </row>
    <row r="90" spans="1:31" ht="15" customHeight="1" x14ac:dyDescent="0.15">
      <c r="A90" s="4" t="s">
        <v>23</v>
      </c>
      <c r="B90" s="4" t="s">
        <v>24</v>
      </c>
      <c r="C90" s="5" t="s">
        <v>149</v>
      </c>
      <c r="D90" s="11">
        <v>0</v>
      </c>
      <c r="E90" s="11">
        <v>0</v>
      </c>
      <c r="F90" s="11">
        <v>0</v>
      </c>
      <c r="G90" s="6">
        <v>24994478</v>
      </c>
      <c r="H90" s="6">
        <v>24077665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0</v>
      </c>
      <c r="X90" s="11">
        <v>0</v>
      </c>
      <c r="Y90" s="11">
        <v>0</v>
      </c>
      <c r="Z90" s="11">
        <v>0</v>
      </c>
      <c r="AA90" s="11">
        <v>0</v>
      </c>
      <c r="AB90" s="6">
        <v>184</v>
      </c>
      <c r="AC90" s="11">
        <v>0</v>
      </c>
      <c r="AD90" s="11">
        <v>0</v>
      </c>
      <c r="AE90" s="11">
        <v>0</v>
      </c>
    </row>
    <row r="91" spans="1:31" ht="15" customHeight="1" x14ac:dyDescent="0.15">
      <c r="A91" s="4" t="s">
        <v>23</v>
      </c>
      <c r="B91" s="4" t="s">
        <v>24</v>
      </c>
      <c r="C91" s="5" t="s">
        <v>150</v>
      </c>
      <c r="D91" s="6">
        <v>26280697</v>
      </c>
      <c r="E91" s="6">
        <v>26126892</v>
      </c>
      <c r="F91" s="6">
        <v>25731112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0</v>
      </c>
      <c r="Y91" s="11">
        <v>0</v>
      </c>
      <c r="Z91" s="11">
        <v>0</v>
      </c>
      <c r="AA91" s="11">
        <v>0</v>
      </c>
      <c r="AB91" s="11">
        <v>0</v>
      </c>
      <c r="AC91" s="11">
        <v>0</v>
      </c>
      <c r="AD91" s="11">
        <v>0</v>
      </c>
      <c r="AE91" s="11">
        <v>0</v>
      </c>
    </row>
    <row r="92" spans="1:31" ht="15" customHeight="1" x14ac:dyDescent="0.15">
      <c r="A92" s="4" t="s">
        <v>23</v>
      </c>
      <c r="B92" s="4" t="s">
        <v>24</v>
      </c>
      <c r="C92" s="5" t="s">
        <v>158</v>
      </c>
      <c r="D92" s="6">
        <v>2666894</v>
      </c>
      <c r="E92" s="6">
        <v>2764288</v>
      </c>
      <c r="F92" s="6">
        <v>2893341</v>
      </c>
      <c r="G92" s="6">
        <v>3173124</v>
      </c>
      <c r="H92" s="6">
        <v>3482358</v>
      </c>
      <c r="I92" s="6">
        <v>3414733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6">
        <v>19230562</v>
      </c>
      <c r="P92" s="6">
        <v>21033437</v>
      </c>
      <c r="Q92" s="6">
        <v>21033437</v>
      </c>
      <c r="R92" s="6">
        <v>21033437</v>
      </c>
      <c r="S92" s="6">
        <v>17951554</v>
      </c>
      <c r="T92" s="6">
        <v>17720716</v>
      </c>
      <c r="U92" s="6">
        <v>16876211</v>
      </c>
      <c r="V92" s="6">
        <v>16351243</v>
      </c>
      <c r="W92" s="6">
        <v>15709710</v>
      </c>
      <c r="X92" s="11">
        <v>0</v>
      </c>
      <c r="Y92" s="11">
        <v>0</v>
      </c>
      <c r="Z92" s="11">
        <v>0</v>
      </c>
      <c r="AA92" s="11">
        <v>0</v>
      </c>
      <c r="AB92" s="11">
        <v>0</v>
      </c>
      <c r="AC92" s="11">
        <v>0</v>
      </c>
      <c r="AD92" s="11">
        <v>0</v>
      </c>
      <c r="AE92" s="11">
        <v>0</v>
      </c>
    </row>
    <row r="93" spans="1:31" ht="15" customHeight="1" x14ac:dyDescent="0.15">
      <c r="A93" s="7" t="s">
        <v>23</v>
      </c>
      <c r="B93" s="7" t="s">
        <v>24</v>
      </c>
      <c r="C93" s="8" t="s">
        <v>159</v>
      </c>
      <c r="D93" s="9">
        <v>28947591</v>
      </c>
      <c r="E93" s="9">
        <v>28891180</v>
      </c>
      <c r="F93" s="9">
        <v>28624453</v>
      </c>
      <c r="G93" s="9">
        <v>28167602</v>
      </c>
      <c r="H93" s="9">
        <v>27560023</v>
      </c>
      <c r="I93" s="9">
        <v>3414733</v>
      </c>
      <c r="J93" s="29">
        <v>0</v>
      </c>
      <c r="K93" s="29">
        <v>0</v>
      </c>
      <c r="L93" s="29">
        <v>0</v>
      </c>
      <c r="M93" s="29">
        <v>0</v>
      </c>
      <c r="N93" s="29">
        <v>0</v>
      </c>
      <c r="O93" s="9">
        <v>19230562</v>
      </c>
      <c r="P93" s="9">
        <v>21033437</v>
      </c>
      <c r="Q93" s="9">
        <v>21033437</v>
      </c>
      <c r="R93" s="9">
        <v>21033437</v>
      </c>
      <c r="S93" s="9">
        <v>17951554</v>
      </c>
      <c r="T93" s="9">
        <v>17720716</v>
      </c>
      <c r="U93" s="9">
        <v>16876211</v>
      </c>
      <c r="V93" s="9">
        <v>16351243</v>
      </c>
      <c r="W93" s="9">
        <v>15709710</v>
      </c>
      <c r="X93" s="29">
        <v>0</v>
      </c>
      <c r="Y93" s="29">
        <v>0</v>
      </c>
      <c r="Z93" s="29">
        <v>0</v>
      </c>
      <c r="AA93" s="29">
        <v>0</v>
      </c>
      <c r="AB93" s="9">
        <v>184</v>
      </c>
      <c r="AC93" s="29">
        <v>0</v>
      </c>
      <c r="AD93" s="29">
        <v>0</v>
      </c>
      <c r="AE93" s="29">
        <f>+SUM(AE90:AE92)</f>
        <v>0</v>
      </c>
    </row>
    <row r="94" spans="1:31" ht="15" customHeight="1" x14ac:dyDescent="0.15">
      <c r="A94" s="4" t="s">
        <v>23</v>
      </c>
      <c r="B94" s="4" t="s">
        <v>24</v>
      </c>
      <c r="C94" s="5" t="s">
        <v>160</v>
      </c>
      <c r="D94" s="6">
        <v>317456554</v>
      </c>
      <c r="E94" s="6">
        <v>303684554</v>
      </c>
      <c r="F94" s="6">
        <v>288044734</v>
      </c>
      <c r="G94" s="6">
        <v>305858684</v>
      </c>
      <c r="H94" s="6">
        <v>309968225</v>
      </c>
      <c r="I94" s="6">
        <v>330648472</v>
      </c>
      <c r="J94" s="6">
        <v>261873172</v>
      </c>
      <c r="K94" s="6">
        <v>278788382</v>
      </c>
      <c r="L94" s="6">
        <v>283921295</v>
      </c>
      <c r="M94" s="6">
        <v>279412672</v>
      </c>
      <c r="N94" s="6">
        <v>277738802</v>
      </c>
      <c r="O94" s="6">
        <v>253502908</v>
      </c>
      <c r="P94" s="6">
        <v>259275348</v>
      </c>
      <c r="Q94" s="6">
        <v>262051939</v>
      </c>
      <c r="R94" s="6">
        <v>269741372</v>
      </c>
      <c r="S94" s="6">
        <v>276687476</v>
      </c>
      <c r="T94" s="6">
        <v>274801108</v>
      </c>
      <c r="U94" s="6">
        <v>289261304</v>
      </c>
      <c r="V94" s="6">
        <v>293632675</v>
      </c>
      <c r="W94" s="6">
        <v>302544440</v>
      </c>
      <c r="X94" s="6">
        <v>159300049</v>
      </c>
      <c r="Y94" s="6">
        <v>162768671</v>
      </c>
      <c r="Z94" s="6">
        <v>168079404</v>
      </c>
      <c r="AA94" s="6">
        <v>177768466</v>
      </c>
      <c r="AB94" s="6">
        <v>181519772</v>
      </c>
      <c r="AC94" s="6">
        <v>184233606</v>
      </c>
      <c r="AD94" s="6">
        <v>180627099</v>
      </c>
      <c r="AE94" s="6">
        <f>+[1]N39a!$F$56</f>
        <v>186831742</v>
      </c>
    </row>
    <row r="95" spans="1:31" ht="15" customHeight="1" x14ac:dyDescent="0.15">
      <c r="A95" s="7" t="s">
        <v>23</v>
      </c>
      <c r="B95" s="7" t="s">
        <v>24</v>
      </c>
      <c r="C95" s="8" t="s">
        <v>161</v>
      </c>
      <c r="D95" s="9">
        <v>347264844</v>
      </c>
      <c r="E95" s="9">
        <v>333543333</v>
      </c>
      <c r="F95" s="9">
        <v>317725283</v>
      </c>
      <c r="G95" s="9">
        <v>335455724</v>
      </c>
      <c r="H95" s="9">
        <v>338939849</v>
      </c>
      <c r="I95" s="9">
        <v>335507852</v>
      </c>
      <c r="J95" s="9">
        <v>261873172</v>
      </c>
      <c r="K95" s="9">
        <v>278788382</v>
      </c>
      <c r="L95" s="9">
        <v>283921295</v>
      </c>
      <c r="M95" s="9">
        <v>279412672</v>
      </c>
      <c r="N95" s="9">
        <v>277738802</v>
      </c>
      <c r="O95" s="9">
        <v>272733470</v>
      </c>
      <c r="P95" s="9">
        <v>280308785</v>
      </c>
      <c r="Q95" s="9">
        <v>283085376</v>
      </c>
      <c r="R95" s="9">
        <v>290774809</v>
      </c>
      <c r="S95" s="9">
        <v>294639030</v>
      </c>
      <c r="T95" s="9">
        <v>292521824</v>
      </c>
      <c r="U95" s="9">
        <v>306872155</v>
      </c>
      <c r="V95" s="9">
        <v>310718558</v>
      </c>
      <c r="W95" s="9">
        <v>318988790</v>
      </c>
      <c r="X95" s="9">
        <v>160034689</v>
      </c>
      <c r="Y95" s="9">
        <v>162768671</v>
      </c>
      <c r="Z95" s="9">
        <v>168079473</v>
      </c>
      <c r="AA95" s="9">
        <v>177768718</v>
      </c>
      <c r="AB95" s="9">
        <v>181520210</v>
      </c>
      <c r="AC95" s="9">
        <v>184233863</v>
      </c>
      <c r="AD95" s="9">
        <v>180627357</v>
      </c>
      <c r="AE95" s="9">
        <f>+[1]N39a!$F$59</f>
        <v>186832195</v>
      </c>
    </row>
    <row r="96" spans="1:31" ht="15" customHeight="1" x14ac:dyDescent="0.15">
      <c r="A96" s="4"/>
      <c r="B96" s="4"/>
      <c r="C96" s="5"/>
      <c r="D96" s="12" t="s">
        <v>54</v>
      </c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</row>
    <row r="97" spans="1:31" ht="15" customHeight="1" x14ac:dyDescent="0.15">
      <c r="A97" s="7"/>
      <c r="B97" s="7"/>
      <c r="C97" s="8" t="s">
        <v>277</v>
      </c>
      <c r="D97" s="16" t="s">
        <v>54</v>
      </c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</row>
    <row r="98" spans="1:31" ht="15" customHeight="1" x14ac:dyDescent="0.15">
      <c r="A98" s="4" t="s">
        <v>23</v>
      </c>
      <c r="B98" s="4" t="s">
        <v>24</v>
      </c>
      <c r="C98" s="5" t="s">
        <v>127</v>
      </c>
      <c r="D98" s="6">
        <v>982457</v>
      </c>
      <c r="E98" s="6">
        <v>1756402</v>
      </c>
      <c r="F98" s="6">
        <v>1520816</v>
      </c>
      <c r="G98" s="6">
        <v>-94905</v>
      </c>
      <c r="H98" s="6">
        <v>-175237</v>
      </c>
      <c r="I98" s="6">
        <v>2072</v>
      </c>
      <c r="J98" s="6">
        <v>67876863</v>
      </c>
      <c r="K98" s="6">
        <v>26905352</v>
      </c>
      <c r="L98" s="6">
        <v>25949</v>
      </c>
      <c r="M98" s="6">
        <v>2121422</v>
      </c>
      <c r="N98" s="6">
        <v>15179</v>
      </c>
      <c r="O98" s="6">
        <v>1490981</v>
      </c>
      <c r="P98" s="6">
        <v>1648132</v>
      </c>
      <c r="Q98" s="6">
        <v>1872152</v>
      </c>
      <c r="R98" s="6">
        <v>2360322</v>
      </c>
      <c r="S98" s="6">
        <v>250448</v>
      </c>
      <c r="T98" s="6">
        <v>73080</v>
      </c>
      <c r="U98" s="6">
        <v>748283</v>
      </c>
      <c r="V98" s="6">
        <v>-20709</v>
      </c>
      <c r="W98" s="6">
        <v>770809</v>
      </c>
      <c r="X98" s="6">
        <v>216302</v>
      </c>
      <c r="Y98" s="6">
        <v>11544</v>
      </c>
      <c r="Z98" s="6">
        <v>-22753</v>
      </c>
      <c r="AA98" s="6">
        <v>290867</v>
      </c>
      <c r="AB98" s="6">
        <v>642528</v>
      </c>
      <c r="AC98" s="6">
        <v>711901</v>
      </c>
      <c r="AD98" s="6">
        <v>571966</v>
      </c>
      <c r="AE98" s="6">
        <f>+'Balance Sheet by Segment (Y)'!J101</f>
        <v>640673</v>
      </c>
    </row>
    <row r="99" spans="1:31" ht="15" customHeight="1" x14ac:dyDescent="0.15">
      <c r="A99" s="4" t="s">
        <v>23</v>
      </c>
      <c r="B99" s="4" t="s">
        <v>24</v>
      </c>
      <c r="C99" s="5" t="s">
        <v>128</v>
      </c>
      <c r="D99" s="6">
        <v>93876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6">
        <v>260307</v>
      </c>
      <c r="L99" s="6">
        <v>12</v>
      </c>
      <c r="M99" s="6">
        <v>206181</v>
      </c>
      <c r="N99" s="6">
        <v>53123</v>
      </c>
      <c r="O99" s="6">
        <v>37611</v>
      </c>
      <c r="P99" s="6">
        <v>63550</v>
      </c>
      <c r="Q99" s="6">
        <v>5787</v>
      </c>
      <c r="R99" s="6">
        <v>1042439</v>
      </c>
      <c r="S99" s="6">
        <v>56327</v>
      </c>
      <c r="T99" s="6">
        <v>130633</v>
      </c>
      <c r="U99" s="6">
        <v>1201</v>
      </c>
      <c r="V99" s="6">
        <v>131938</v>
      </c>
      <c r="W99" s="6">
        <v>39608</v>
      </c>
      <c r="X99" s="6">
        <v>97082</v>
      </c>
      <c r="Y99" s="6">
        <v>725</v>
      </c>
      <c r="Z99" s="6">
        <v>203154</v>
      </c>
      <c r="AA99" s="6">
        <v>38641</v>
      </c>
      <c r="AB99" s="6">
        <v>134327</v>
      </c>
      <c r="AC99" s="6">
        <v>43479</v>
      </c>
      <c r="AD99" s="6">
        <v>180767</v>
      </c>
      <c r="AE99" s="6">
        <f>+'Balance Sheet by Segment (Y)'!J102</f>
        <v>80790</v>
      </c>
    </row>
    <row r="100" spans="1:31" ht="15" customHeight="1" x14ac:dyDescent="0.15">
      <c r="A100" s="4" t="s">
        <v>23</v>
      </c>
      <c r="B100" s="4" t="s">
        <v>24</v>
      </c>
      <c r="C100" s="5" t="s">
        <v>129</v>
      </c>
      <c r="D100" s="11">
        <v>0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6">
        <v>6497707</v>
      </c>
      <c r="L100" s="6">
        <v>58885</v>
      </c>
      <c r="M100" s="6">
        <v>10263</v>
      </c>
      <c r="N100" s="6">
        <v>401671</v>
      </c>
      <c r="O100" s="6">
        <v>364536</v>
      </c>
      <c r="P100" s="6">
        <v>285972</v>
      </c>
      <c r="Q100" s="6">
        <v>236749</v>
      </c>
      <c r="R100" s="6">
        <v>88108</v>
      </c>
      <c r="S100" s="6">
        <v>13431</v>
      </c>
      <c r="T100" s="6">
        <v>114740</v>
      </c>
      <c r="U100" s="6">
        <v>34488</v>
      </c>
      <c r="V100" s="6">
        <v>126769</v>
      </c>
      <c r="W100" s="6">
        <v>180693</v>
      </c>
      <c r="X100" s="6">
        <v>164982573</v>
      </c>
      <c r="Y100" s="6">
        <v>1534399</v>
      </c>
      <c r="Z100" s="6">
        <v>880800</v>
      </c>
      <c r="AA100" s="6">
        <v>245084</v>
      </c>
      <c r="AB100" s="6">
        <v>472267</v>
      </c>
      <c r="AC100" s="6">
        <v>411123</v>
      </c>
      <c r="AD100" s="6">
        <v>590845</v>
      </c>
      <c r="AE100" s="6">
        <f>+'Balance Sheet by Segment (Y)'!J103</f>
        <v>122324</v>
      </c>
    </row>
    <row r="101" spans="1:31" ht="15" customHeight="1" x14ac:dyDescent="0.15">
      <c r="A101" s="4" t="s">
        <v>23</v>
      </c>
      <c r="B101" s="4" t="s">
        <v>24</v>
      </c>
      <c r="C101" s="5" t="s">
        <v>130</v>
      </c>
      <c r="D101" s="6">
        <v>10246001</v>
      </c>
      <c r="E101" s="6">
        <v>12059576</v>
      </c>
      <c r="F101" s="6">
        <v>13069652</v>
      </c>
      <c r="G101" s="6">
        <v>68319456</v>
      </c>
      <c r="H101" s="6">
        <v>69264635</v>
      </c>
      <c r="I101" s="6">
        <v>70275257</v>
      </c>
      <c r="J101" s="6">
        <v>128770313</v>
      </c>
      <c r="K101" s="6">
        <v>84222389</v>
      </c>
      <c r="L101" s="6">
        <v>93512474</v>
      </c>
      <c r="M101" s="6">
        <v>90404578</v>
      </c>
      <c r="N101" s="6">
        <v>90147079</v>
      </c>
      <c r="O101" s="6">
        <v>92271658</v>
      </c>
      <c r="P101" s="6">
        <v>49919620</v>
      </c>
      <c r="Q101" s="6">
        <v>71603956</v>
      </c>
      <c r="R101" s="6">
        <v>19732794</v>
      </c>
      <c r="S101" s="6">
        <v>112056952</v>
      </c>
      <c r="T101" s="6">
        <v>118141960</v>
      </c>
      <c r="U101" s="6">
        <v>94536650</v>
      </c>
      <c r="V101" s="6">
        <v>113207190</v>
      </c>
      <c r="W101" s="6">
        <v>118654358</v>
      </c>
      <c r="X101" s="6">
        <v>124737882</v>
      </c>
      <c r="Y101" s="6">
        <v>269080555</v>
      </c>
      <c r="Z101" s="6">
        <v>753525</v>
      </c>
      <c r="AA101" s="6">
        <v>2601530</v>
      </c>
      <c r="AB101" s="6">
        <v>7229724</v>
      </c>
      <c r="AC101" s="6">
        <v>8081148</v>
      </c>
      <c r="AD101" s="6">
        <v>1731438</v>
      </c>
      <c r="AE101" s="6">
        <f>+'Balance Sheet by Segment (Y)'!J104</f>
        <v>1321650</v>
      </c>
    </row>
    <row r="102" spans="1:31" ht="15" customHeight="1" x14ac:dyDescent="0.15">
      <c r="A102" s="4" t="s">
        <v>23</v>
      </c>
      <c r="B102" s="4" t="s">
        <v>24</v>
      </c>
      <c r="C102" s="5" t="s">
        <v>132</v>
      </c>
      <c r="D102" s="6">
        <v>9141603</v>
      </c>
      <c r="E102" s="6">
        <v>6456413</v>
      </c>
      <c r="F102" s="6">
        <v>6338197</v>
      </c>
      <c r="G102" s="6">
        <v>6321168</v>
      </c>
      <c r="H102" s="6">
        <v>6279606</v>
      </c>
      <c r="I102" s="6">
        <v>6403057</v>
      </c>
      <c r="J102" s="6">
        <v>5974938</v>
      </c>
      <c r="K102" s="6">
        <v>24439412</v>
      </c>
      <c r="L102" s="6">
        <v>24522568</v>
      </c>
      <c r="M102" s="6">
        <v>20188387</v>
      </c>
      <c r="N102" s="6">
        <v>2279421</v>
      </c>
      <c r="O102" s="6">
        <v>11474343</v>
      </c>
      <c r="P102" s="6">
        <v>9855625</v>
      </c>
      <c r="Q102" s="6">
        <v>1783691</v>
      </c>
      <c r="R102" s="6">
        <v>1111137</v>
      </c>
      <c r="S102" s="6">
        <v>1156325</v>
      </c>
      <c r="T102" s="6">
        <v>1249386</v>
      </c>
      <c r="U102" s="6">
        <v>7835</v>
      </c>
      <c r="V102" s="6">
        <v>243293</v>
      </c>
      <c r="W102" s="6">
        <v>3761717</v>
      </c>
      <c r="X102" s="6">
        <v>5117620</v>
      </c>
      <c r="Y102" s="6">
        <v>2023972</v>
      </c>
      <c r="Z102" s="6">
        <v>1914724</v>
      </c>
      <c r="AA102" s="6">
        <v>6994702</v>
      </c>
      <c r="AB102" s="6">
        <v>7434450</v>
      </c>
      <c r="AC102" s="6">
        <v>7364253</v>
      </c>
      <c r="AD102" s="6">
        <v>1081641</v>
      </c>
      <c r="AE102" s="6">
        <f>+'Balance Sheet by Segment (Y)'!J105</f>
        <v>1137313</v>
      </c>
    </row>
    <row r="103" spans="1:31" ht="15" customHeight="1" x14ac:dyDescent="0.15">
      <c r="A103" s="7" t="s">
        <v>23</v>
      </c>
      <c r="B103" s="7" t="s">
        <v>24</v>
      </c>
      <c r="C103" s="8" t="s">
        <v>133</v>
      </c>
      <c r="D103" s="9">
        <v>20463937</v>
      </c>
      <c r="E103" s="9">
        <v>20272391</v>
      </c>
      <c r="F103" s="9">
        <v>20928665</v>
      </c>
      <c r="G103" s="9">
        <v>74545719</v>
      </c>
      <c r="H103" s="9">
        <v>75369004</v>
      </c>
      <c r="I103" s="9">
        <v>76680386</v>
      </c>
      <c r="J103" s="9">
        <v>202622114</v>
      </c>
      <c r="K103" s="9">
        <v>142325167</v>
      </c>
      <c r="L103" s="9">
        <v>118119888</v>
      </c>
      <c r="M103" s="9">
        <v>112930831</v>
      </c>
      <c r="N103" s="9">
        <v>92896473</v>
      </c>
      <c r="O103" s="9">
        <v>105639129</v>
      </c>
      <c r="P103" s="9">
        <v>61772899</v>
      </c>
      <c r="Q103" s="9">
        <v>75502335</v>
      </c>
      <c r="R103" s="9">
        <v>24334800</v>
      </c>
      <c r="S103" s="9">
        <v>113533483</v>
      </c>
      <c r="T103" s="9">
        <v>119709799</v>
      </c>
      <c r="U103" s="9">
        <v>95328457</v>
      </c>
      <c r="V103" s="9">
        <v>113688481</v>
      </c>
      <c r="W103" s="9">
        <v>123407185</v>
      </c>
      <c r="X103" s="9">
        <v>295151459</v>
      </c>
      <c r="Y103" s="9">
        <v>272651195</v>
      </c>
      <c r="Z103" s="9">
        <v>3729450</v>
      </c>
      <c r="AA103" s="9">
        <v>10170824</v>
      </c>
      <c r="AB103" s="9">
        <v>15913296</v>
      </c>
      <c r="AC103" s="9">
        <v>16611904</v>
      </c>
      <c r="AD103" s="9">
        <v>4156657</v>
      </c>
      <c r="AE103" s="9">
        <f>+'Balance Sheet by Segment (Y)'!J106</f>
        <v>3302750</v>
      </c>
    </row>
    <row r="104" spans="1:31" ht="15" customHeight="1" x14ac:dyDescent="0.15">
      <c r="A104" s="4" t="s">
        <v>23</v>
      </c>
      <c r="B104" s="4" t="s">
        <v>24</v>
      </c>
      <c r="C104" s="5" t="s">
        <v>134</v>
      </c>
      <c r="D104" s="6">
        <v>47161356</v>
      </c>
      <c r="E104" s="6">
        <v>47236665</v>
      </c>
      <c r="F104" s="6">
        <v>47294854</v>
      </c>
      <c r="G104" s="6">
        <v>47141386</v>
      </c>
      <c r="H104" s="6">
        <v>47067268</v>
      </c>
      <c r="I104" s="6">
        <v>47160428</v>
      </c>
      <c r="J104" s="6">
        <v>47262312</v>
      </c>
      <c r="K104" s="6">
        <v>9748863</v>
      </c>
      <c r="L104" s="6">
        <v>7663662</v>
      </c>
      <c r="M104" s="6">
        <v>7663662</v>
      </c>
      <c r="N104" s="6">
        <v>7663662</v>
      </c>
      <c r="O104" s="11">
        <v>0</v>
      </c>
      <c r="P104" s="6">
        <v>5061109</v>
      </c>
      <c r="Q104" s="6">
        <v>5061109</v>
      </c>
      <c r="R104" s="6">
        <v>5061109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f>+'Balance Sheet by Segment (Y)'!J107</f>
        <v>0</v>
      </c>
    </row>
    <row r="105" spans="1:31" ht="15" customHeight="1" x14ac:dyDescent="0.15">
      <c r="A105" s="7" t="s">
        <v>23</v>
      </c>
      <c r="B105" s="7" t="s">
        <v>24</v>
      </c>
      <c r="C105" s="8" t="s">
        <v>135</v>
      </c>
      <c r="D105" s="9">
        <v>67625293</v>
      </c>
      <c r="E105" s="9">
        <v>67509056</v>
      </c>
      <c r="F105" s="9">
        <v>68223519</v>
      </c>
      <c r="G105" s="9">
        <v>121687105</v>
      </c>
      <c r="H105" s="9">
        <v>122436272</v>
      </c>
      <c r="I105" s="9">
        <v>123840814</v>
      </c>
      <c r="J105" s="9">
        <v>249884426</v>
      </c>
      <c r="K105" s="9">
        <v>152074030</v>
      </c>
      <c r="L105" s="9">
        <v>125783550</v>
      </c>
      <c r="M105" s="9">
        <v>120594493</v>
      </c>
      <c r="N105" s="9">
        <v>100560135</v>
      </c>
      <c r="O105" s="9">
        <v>105639129</v>
      </c>
      <c r="P105" s="9">
        <v>66834008</v>
      </c>
      <c r="Q105" s="9">
        <v>80563444</v>
      </c>
      <c r="R105" s="9">
        <v>29395909</v>
      </c>
      <c r="S105" s="9">
        <v>113533483</v>
      </c>
      <c r="T105" s="9">
        <v>119709799</v>
      </c>
      <c r="U105" s="9">
        <v>95328457</v>
      </c>
      <c r="V105" s="9">
        <v>113688481</v>
      </c>
      <c r="W105" s="9">
        <v>123407185</v>
      </c>
      <c r="X105" s="9">
        <v>295151459</v>
      </c>
      <c r="Y105" s="9">
        <v>272651195</v>
      </c>
      <c r="Z105" s="9">
        <v>3729450</v>
      </c>
      <c r="AA105" s="9">
        <v>10170824</v>
      </c>
      <c r="AB105" s="9">
        <v>15913296</v>
      </c>
      <c r="AC105" s="9">
        <v>16611904</v>
      </c>
      <c r="AD105" s="9">
        <v>4156657</v>
      </c>
      <c r="AE105" s="9">
        <f>+'Balance Sheet by Segment (Y)'!J108</f>
        <v>3302750</v>
      </c>
    </row>
    <row r="106" spans="1:31" ht="15" customHeight="1" x14ac:dyDescent="0.15">
      <c r="A106" s="4" t="s">
        <v>23</v>
      </c>
      <c r="B106" s="4" t="s">
        <v>24</v>
      </c>
      <c r="C106" s="5" t="s">
        <v>137</v>
      </c>
      <c r="D106" s="11">
        <v>0</v>
      </c>
      <c r="E106" s="11">
        <v>0</v>
      </c>
      <c r="F106" s="11">
        <v>0</v>
      </c>
      <c r="G106" s="11">
        <v>0</v>
      </c>
      <c r="H106" s="11">
        <v>0</v>
      </c>
      <c r="I106" s="6">
        <v>310111</v>
      </c>
      <c r="J106" s="6">
        <v>391752</v>
      </c>
      <c r="K106" s="6">
        <v>818572</v>
      </c>
      <c r="L106" s="6">
        <v>826417</v>
      </c>
      <c r="M106" s="6">
        <v>711403</v>
      </c>
      <c r="N106" s="6">
        <v>837707</v>
      </c>
      <c r="O106" s="11">
        <v>0</v>
      </c>
      <c r="P106" s="11">
        <v>0</v>
      </c>
      <c r="Q106" s="11">
        <v>0</v>
      </c>
      <c r="R106" s="6">
        <v>90072989</v>
      </c>
      <c r="S106" s="6">
        <v>89783470</v>
      </c>
      <c r="T106" s="6">
        <v>89783470</v>
      </c>
      <c r="U106" s="6">
        <v>89783470</v>
      </c>
      <c r="V106" s="6">
        <v>90250751</v>
      </c>
      <c r="W106" s="6">
        <v>90250752</v>
      </c>
      <c r="X106" s="6">
        <v>90250752</v>
      </c>
      <c r="Y106" s="6">
        <v>92592109</v>
      </c>
      <c r="Z106" s="6">
        <v>92592109</v>
      </c>
      <c r="AA106" s="6">
        <v>92592109</v>
      </c>
      <c r="AB106" s="6">
        <v>92592109</v>
      </c>
      <c r="AC106" s="6">
        <v>92592109</v>
      </c>
      <c r="AD106" s="6">
        <v>92592109</v>
      </c>
      <c r="AE106" s="6">
        <f>+'Balance Sheet by Segment (Y)'!J109</f>
        <v>92592109</v>
      </c>
    </row>
    <row r="107" spans="1:31" ht="15" customHeight="1" x14ac:dyDescent="0.15">
      <c r="A107" s="4" t="s">
        <v>23</v>
      </c>
      <c r="B107" s="4" t="s">
        <v>24</v>
      </c>
      <c r="C107" s="5" t="s">
        <v>128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6">
        <v>2625</v>
      </c>
      <c r="R107" s="6">
        <v>1925</v>
      </c>
      <c r="S107" s="6">
        <v>1604</v>
      </c>
      <c r="T107" s="6">
        <v>1284</v>
      </c>
      <c r="U107" s="6">
        <v>900</v>
      </c>
      <c r="V107" s="6">
        <v>600</v>
      </c>
      <c r="W107" s="6">
        <v>288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6">
        <v>76091</v>
      </c>
      <c r="AD107" s="6">
        <v>65131</v>
      </c>
      <c r="AE107" s="6">
        <f>+'Balance Sheet by Segment (Y)'!J110</f>
        <v>53901</v>
      </c>
    </row>
    <row r="108" spans="1:31" ht="15" customHeight="1" x14ac:dyDescent="0.15">
      <c r="A108" s="4" t="s">
        <v>23</v>
      </c>
      <c r="B108" s="4" t="s">
        <v>24</v>
      </c>
      <c r="C108" s="5" t="s">
        <v>138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6">
        <v>801</v>
      </c>
      <c r="L108" s="6">
        <v>117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6">
        <v>8540</v>
      </c>
      <c r="U108" s="6">
        <v>7801</v>
      </c>
      <c r="V108" s="6">
        <v>2867</v>
      </c>
      <c r="W108" s="6">
        <v>454</v>
      </c>
      <c r="X108" s="6">
        <v>341</v>
      </c>
      <c r="Y108" s="11">
        <v>0</v>
      </c>
      <c r="Z108" s="11">
        <v>0</v>
      </c>
      <c r="AA108" s="11">
        <v>0</v>
      </c>
      <c r="AB108" s="11">
        <v>0</v>
      </c>
      <c r="AC108" s="6">
        <v>32856</v>
      </c>
      <c r="AD108" s="6">
        <v>25941</v>
      </c>
      <c r="AE108" s="6">
        <f>+'Balance Sheet by Segment (Y)'!J111</f>
        <v>21416</v>
      </c>
    </row>
    <row r="109" spans="1:31" ht="15" customHeight="1" x14ac:dyDescent="0.15">
      <c r="A109" s="4" t="s">
        <v>23</v>
      </c>
      <c r="B109" s="4" t="s">
        <v>24</v>
      </c>
      <c r="C109" s="5" t="s">
        <v>130</v>
      </c>
      <c r="D109" s="11">
        <v>0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6">
        <v>50252417</v>
      </c>
      <c r="L109" s="6">
        <v>57393842</v>
      </c>
      <c r="M109" s="6">
        <v>57984223</v>
      </c>
      <c r="N109" s="6">
        <v>54752463</v>
      </c>
      <c r="O109" s="6">
        <v>50808143</v>
      </c>
      <c r="P109" s="6">
        <v>48178968</v>
      </c>
      <c r="Q109" s="6">
        <v>47066723</v>
      </c>
      <c r="R109" s="6">
        <v>36898804</v>
      </c>
      <c r="S109" s="6">
        <v>39821314</v>
      </c>
      <c r="T109" s="6">
        <v>39840108</v>
      </c>
      <c r="U109" s="6">
        <v>45809171</v>
      </c>
      <c r="V109" s="6">
        <v>45252860</v>
      </c>
      <c r="W109" s="6">
        <v>42170599</v>
      </c>
      <c r="X109" s="6">
        <v>39479258</v>
      </c>
      <c r="Y109" s="6">
        <v>41584217</v>
      </c>
      <c r="Z109" s="6">
        <v>310617789</v>
      </c>
      <c r="AA109" s="6">
        <v>301021184</v>
      </c>
      <c r="AB109" s="6">
        <v>299186774</v>
      </c>
      <c r="AC109" s="6">
        <v>290754892</v>
      </c>
      <c r="AD109" s="6">
        <v>292143938</v>
      </c>
      <c r="AE109" s="6">
        <f>+'Balance Sheet by Segment (Y)'!J112</f>
        <v>271233222</v>
      </c>
    </row>
    <row r="110" spans="1:31" ht="15" customHeight="1" x14ac:dyDescent="0.15">
      <c r="A110" s="4" t="s">
        <v>23</v>
      </c>
      <c r="B110" s="4" t="s">
        <v>24</v>
      </c>
      <c r="C110" s="5" t="s">
        <v>140</v>
      </c>
      <c r="D110" s="11">
        <v>0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6">
        <v>-1</v>
      </c>
      <c r="AD110" s="11">
        <v>0</v>
      </c>
      <c r="AE110" s="11">
        <v>0</v>
      </c>
    </row>
    <row r="111" spans="1:31" ht="15" customHeight="1" x14ac:dyDescent="0.15">
      <c r="A111" s="4" t="s">
        <v>23</v>
      </c>
      <c r="B111" s="4" t="s">
        <v>24</v>
      </c>
      <c r="C111" s="5" t="s">
        <v>141</v>
      </c>
      <c r="D111" s="6">
        <v>12514490</v>
      </c>
      <c r="E111" s="6">
        <v>12785505</v>
      </c>
      <c r="F111" s="6">
        <v>12672818</v>
      </c>
      <c r="G111" s="6">
        <v>12595133</v>
      </c>
      <c r="H111" s="6">
        <v>12589487</v>
      </c>
      <c r="I111" s="6">
        <v>12444616</v>
      </c>
      <c r="J111" s="6">
        <v>12228751</v>
      </c>
      <c r="K111" s="6">
        <v>11824937</v>
      </c>
      <c r="L111" s="6">
        <v>9086913</v>
      </c>
      <c r="M111" s="6">
        <v>8721414</v>
      </c>
      <c r="N111" s="6">
        <v>8439304</v>
      </c>
      <c r="O111" s="6">
        <v>13005229</v>
      </c>
      <c r="P111" s="6">
        <v>12023208</v>
      </c>
      <c r="Q111" s="6">
        <v>12072046</v>
      </c>
      <c r="R111" s="6">
        <v>11903663</v>
      </c>
      <c r="S111" s="6">
        <v>11435158</v>
      </c>
      <c r="T111" s="6">
        <v>16663097</v>
      </c>
      <c r="U111" s="6">
        <v>16215899</v>
      </c>
      <c r="V111" s="6">
        <v>16829922</v>
      </c>
      <c r="W111" s="6">
        <v>12625112</v>
      </c>
      <c r="X111" s="6">
        <v>12470415</v>
      </c>
      <c r="Y111" s="6">
        <v>12500390</v>
      </c>
      <c r="Z111" s="6">
        <v>12331079</v>
      </c>
      <c r="AA111" s="6">
        <v>11606435</v>
      </c>
      <c r="AB111" s="6">
        <v>11562249</v>
      </c>
      <c r="AC111" s="6">
        <v>11504368</v>
      </c>
      <c r="AD111" s="6">
        <v>11395072</v>
      </c>
      <c r="AE111" s="6">
        <f>+[1]N39a!H25</f>
        <v>12390981</v>
      </c>
    </row>
    <row r="112" spans="1:31" ht="15" customHeight="1" x14ac:dyDescent="0.15">
      <c r="A112" s="4" t="s">
        <v>23</v>
      </c>
      <c r="B112" s="4" t="s">
        <v>24</v>
      </c>
      <c r="C112" s="5" t="s">
        <v>142</v>
      </c>
      <c r="D112" s="11">
        <v>0</v>
      </c>
      <c r="E112" s="11">
        <v>0</v>
      </c>
      <c r="F112" s="11">
        <v>0</v>
      </c>
      <c r="G112" s="11">
        <v>0</v>
      </c>
      <c r="H112" s="6">
        <v>-7612629</v>
      </c>
      <c r="I112" s="6">
        <v>-6887730</v>
      </c>
      <c r="J112" s="6">
        <v>686665</v>
      </c>
      <c r="K112" s="6">
        <v>1220520</v>
      </c>
      <c r="L112" s="6">
        <v>1216391</v>
      </c>
      <c r="M112" s="6">
        <v>1163980</v>
      </c>
      <c r="N112" s="6">
        <v>1093554</v>
      </c>
      <c r="O112" s="6">
        <v>230751</v>
      </c>
      <c r="P112" s="6">
        <v>13239</v>
      </c>
      <c r="Q112" s="6">
        <v>158410</v>
      </c>
      <c r="R112" s="6">
        <v>302161</v>
      </c>
      <c r="S112" s="6">
        <v>848160</v>
      </c>
      <c r="T112" s="6">
        <v>-710889</v>
      </c>
      <c r="U112" s="6">
        <v>-210323</v>
      </c>
      <c r="V112" s="6">
        <v>-187902</v>
      </c>
      <c r="W112" s="6">
        <v>-160131</v>
      </c>
      <c r="X112" s="6">
        <v>-141783</v>
      </c>
      <c r="Y112" s="6">
        <v>-109133</v>
      </c>
      <c r="Z112" s="6">
        <v>-74497</v>
      </c>
      <c r="AA112" s="6">
        <v>-40352</v>
      </c>
      <c r="AB112" s="6">
        <v>-26917</v>
      </c>
      <c r="AC112" s="6">
        <v>-13355</v>
      </c>
      <c r="AD112" s="6">
        <v>622</v>
      </c>
      <c r="AE112" s="6">
        <f>+[1]N39a!H26</f>
        <v>-44597</v>
      </c>
    </row>
    <row r="113" spans="1:31" ht="15" customHeight="1" x14ac:dyDescent="0.15">
      <c r="A113" s="4" t="s">
        <v>23</v>
      </c>
      <c r="B113" s="4" t="s">
        <v>24</v>
      </c>
      <c r="C113" s="5" t="s">
        <v>143</v>
      </c>
      <c r="D113" s="6">
        <v>5030506</v>
      </c>
      <c r="E113" s="6">
        <v>6101555</v>
      </c>
      <c r="F113" s="6">
        <v>7369949</v>
      </c>
      <c r="G113" s="6">
        <v>8821135</v>
      </c>
      <c r="H113" s="6">
        <v>9864072</v>
      </c>
      <c r="I113" s="6">
        <v>10034287</v>
      </c>
      <c r="J113" s="6">
        <v>11226883</v>
      </c>
      <c r="K113" s="6">
        <v>25556583</v>
      </c>
      <c r="L113" s="6">
        <v>27304256</v>
      </c>
      <c r="M113" s="6">
        <v>27625838</v>
      </c>
      <c r="N113" s="6">
        <v>28666130</v>
      </c>
      <c r="O113" s="6">
        <v>20098856</v>
      </c>
      <c r="P113" s="6">
        <v>19807273</v>
      </c>
      <c r="Q113" s="6">
        <v>19428132</v>
      </c>
      <c r="R113" s="6">
        <v>19784365</v>
      </c>
      <c r="S113" s="6">
        <v>19341344</v>
      </c>
      <c r="T113" s="6">
        <v>20687099</v>
      </c>
      <c r="U113" s="6">
        <v>23000589</v>
      </c>
      <c r="V113" s="6">
        <v>23971771</v>
      </c>
      <c r="W113" s="6">
        <v>20449172</v>
      </c>
      <c r="X113" s="6">
        <v>6709964</v>
      </c>
      <c r="Y113" s="6">
        <v>8048787</v>
      </c>
      <c r="Z113" s="6">
        <v>9856728</v>
      </c>
      <c r="AA113" s="6">
        <v>5098527</v>
      </c>
      <c r="AB113" s="6">
        <v>5699436</v>
      </c>
      <c r="AC113" s="6">
        <v>6398178</v>
      </c>
      <c r="AD113" s="6">
        <v>6942109</v>
      </c>
      <c r="AE113" s="6">
        <f>+[1]N39a!H27</f>
        <v>7262697</v>
      </c>
    </row>
    <row r="114" spans="1:31" ht="15" customHeight="1" x14ac:dyDescent="0.15">
      <c r="A114" s="7" t="s">
        <v>23</v>
      </c>
      <c r="B114" s="7" t="s">
        <v>24</v>
      </c>
      <c r="C114" s="8" t="s">
        <v>144</v>
      </c>
      <c r="D114" s="9">
        <v>17544996</v>
      </c>
      <c r="E114" s="9">
        <v>18887060</v>
      </c>
      <c r="F114" s="9">
        <v>20042767</v>
      </c>
      <c r="G114" s="9">
        <v>21416268</v>
      </c>
      <c r="H114" s="9">
        <v>14840930</v>
      </c>
      <c r="I114" s="9">
        <v>15901284</v>
      </c>
      <c r="J114" s="9">
        <v>24534051</v>
      </c>
      <c r="K114" s="9">
        <v>89673830</v>
      </c>
      <c r="L114" s="9">
        <v>95827936</v>
      </c>
      <c r="M114" s="9">
        <v>96206858</v>
      </c>
      <c r="N114" s="9">
        <v>93789158</v>
      </c>
      <c r="O114" s="9">
        <v>84142979</v>
      </c>
      <c r="P114" s="9">
        <v>80022688</v>
      </c>
      <c r="Q114" s="9">
        <v>78727936</v>
      </c>
      <c r="R114" s="9">
        <v>158963907</v>
      </c>
      <c r="S114" s="9">
        <v>161231050</v>
      </c>
      <c r="T114" s="9">
        <v>166272709</v>
      </c>
      <c r="U114" s="9">
        <v>174607507</v>
      </c>
      <c r="V114" s="9">
        <v>176120869</v>
      </c>
      <c r="W114" s="9">
        <v>165336246</v>
      </c>
      <c r="X114" s="9">
        <v>148768947</v>
      </c>
      <c r="Y114" s="9">
        <v>154616370</v>
      </c>
      <c r="Z114" s="9">
        <v>425323208</v>
      </c>
      <c r="AA114" s="9">
        <v>410277903</v>
      </c>
      <c r="AB114" s="9">
        <v>409013651</v>
      </c>
      <c r="AC114" s="9">
        <v>401345138</v>
      </c>
      <c r="AD114" s="9">
        <v>403164922</v>
      </c>
      <c r="AE114" s="9">
        <f>+SUM(AE106:AE113)</f>
        <v>383509729</v>
      </c>
    </row>
    <row r="115" spans="1:31" ht="15" customHeight="1" x14ac:dyDescent="0.15">
      <c r="A115" s="7" t="s">
        <v>23</v>
      </c>
      <c r="B115" s="7" t="s">
        <v>24</v>
      </c>
      <c r="C115" s="8" t="s">
        <v>145</v>
      </c>
      <c r="D115" s="9">
        <v>85170289</v>
      </c>
      <c r="E115" s="9">
        <v>86396116</v>
      </c>
      <c r="F115" s="9">
        <v>88266286</v>
      </c>
      <c r="G115" s="9">
        <v>143103373</v>
      </c>
      <c r="H115" s="9">
        <v>137277202</v>
      </c>
      <c r="I115" s="9">
        <v>139742098</v>
      </c>
      <c r="J115" s="9">
        <v>274418477</v>
      </c>
      <c r="K115" s="9">
        <v>241747860</v>
      </c>
      <c r="L115" s="9">
        <v>221611486</v>
      </c>
      <c r="M115" s="9">
        <v>216801351</v>
      </c>
      <c r="N115" s="9">
        <v>194349293</v>
      </c>
      <c r="O115" s="9">
        <v>189782108</v>
      </c>
      <c r="P115" s="9">
        <v>146856696</v>
      </c>
      <c r="Q115" s="9">
        <v>159291380</v>
      </c>
      <c r="R115" s="9">
        <v>188359816</v>
      </c>
      <c r="S115" s="9">
        <v>274764533</v>
      </c>
      <c r="T115" s="9">
        <v>285982508</v>
      </c>
      <c r="U115" s="9">
        <v>269935964</v>
      </c>
      <c r="V115" s="9">
        <v>289809350</v>
      </c>
      <c r="W115" s="9">
        <v>288743431</v>
      </c>
      <c r="X115" s="9">
        <v>443920406</v>
      </c>
      <c r="Y115" s="9">
        <v>427267565</v>
      </c>
      <c r="Z115" s="9">
        <v>429052658</v>
      </c>
      <c r="AA115" s="9">
        <v>420448727</v>
      </c>
      <c r="AB115" s="9">
        <v>424926947</v>
      </c>
      <c r="AC115" s="9">
        <v>417957042</v>
      </c>
      <c r="AD115" s="9">
        <v>407321579</v>
      </c>
      <c r="AE115" s="9">
        <f>+AE114+AE105</f>
        <v>386812479</v>
      </c>
    </row>
    <row r="116" spans="1:31" ht="15" customHeight="1" x14ac:dyDescent="0.15">
      <c r="A116" s="4" t="s">
        <v>23</v>
      </c>
      <c r="B116" s="4" t="s">
        <v>24</v>
      </c>
      <c r="C116" s="5" t="s">
        <v>147</v>
      </c>
      <c r="D116" s="6">
        <v>405036</v>
      </c>
      <c r="E116" s="6">
        <v>-34124</v>
      </c>
      <c r="F116" s="6">
        <v>247830</v>
      </c>
      <c r="G116" s="6">
        <v>1303351</v>
      </c>
      <c r="H116" s="6">
        <v>1425062</v>
      </c>
      <c r="I116" s="6">
        <v>2504273</v>
      </c>
      <c r="J116" s="6">
        <v>2799467</v>
      </c>
      <c r="K116" s="6">
        <v>2430201</v>
      </c>
      <c r="L116" s="6">
        <v>2946287</v>
      </c>
      <c r="M116" s="6">
        <v>14686081</v>
      </c>
      <c r="N116" s="6">
        <v>15125105</v>
      </c>
      <c r="O116" s="6">
        <v>14711722</v>
      </c>
      <c r="P116" s="6">
        <v>15186380</v>
      </c>
      <c r="Q116" s="6">
        <v>14748453</v>
      </c>
      <c r="R116" s="6">
        <v>15039393</v>
      </c>
      <c r="S116" s="6">
        <v>2714899</v>
      </c>
      <c r="T116" s="6">
        <v>3198171</v>
      </c>
      <c r="U116" s="6">
        <v>3071281</v>
      </c>
      <c r="V116" s="6">
        <v>3280528</v>
      </c>
      <c r="W116" s="6">
        <v>3149206</v>
      </c>
      <c r="X116" s="6">
        <v>3556608</v>
      </c>
      <c r="Y116" s="6">
        <v>3287509</v>
      </c>
      <c r="Z116" s="6">
        <v>3553142</v>
      </c>
      <c r="AA116" s="6">
        <v>3286348</v>
      </c>
      <c r="AB116" s="6">
        <v>3651394</v>
      </c>
      <c r="AC116" s="6">
        <v>3440422</v>
      </c>
      <c r="AD116" s="6">
        <v>3727842</v>
      </c>
      <c r="AE116" s="6">
        <f>+[1]N39a!H33</f>
        <v>13596812</v>
      </c>
    </row>
    <row r="117" spans="1:31" ht="15" customHeight="1" x14ac:dyDescent="0.15">
      <c r="A117" s="4" t="s">
        <v>23</v>
      </c>
      <c r="B117" s="4" t="s">
        <v>24</v>
      </c>
      <c r="C117" s="5" t="s">
        <v>148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6">
        <v>1</v>
      </c>
      <c r="AD117" s="11">
        <v>0</v>
      </c>
      <c r="AE117" s="11">
        <f>+[1]N39a!H34</f>
        <v>0</v>
      </c>
    </row>
    <row r="118" spans="1:31" ht="15" customHeight="1" x14ac:dyDescent="0.15">
      <c r="A118" s="4" t="s">
        <v>23</v>
      </c>
      <c r="B118" s="4" t="s">
        <v>24</v>
      </c>
      <c r="C118" s="5" t="s">
        <v>138</v>
      </c>
      <c r="D118" s="6">
        <v>134722</v>
      </c>
      <c r="E118" s="6">
        <v>470887</v>
      </c>
      <c r="F118" s="6">
        <v>80522</v>
      </c>
      <c r="G118" s="6">
        <v>66006</v>
      </c>
      <c r="H118" s="6">
        <v>73987</v>
      </c>
      <c r="I118" s="6">
        <v>127366</v>
      </c>
      <c r="J118" s="6">
        <v>321859</v>
      </c>
      <c r="K118" s="6">
        <v>742514</v>
      </c>
      <c r="L118" s="6">
        <v>516123</v>
      </c>
      <c r="M118" s="6">
        <v>532395</v>
      </c>
      <c r="N118" s="6">
        <v>350475</v>
      </c>
      <c r="O118" s="6">
        <v>475494</v>
      </c>
      <c r="P118" s="6">
        <v>468899</v>
      </c>
      <c r="Q118" s="6">
        <v>404526</v>
      </c>
      <c r="R118" s="6">
        <v>329595</v>
      </c>
      <c r="S118" s="6">
        <v>280275</v>
      </c>
      <c r="T118" s="6">
        <v>596967</v>
      </c>
      <c r="U118" s="6">
        <v>519991</v>
      </c>
      <c r="V118" s="6">
        <v>2176675</v>
      </c>
      <c r="W118" s="6">
        <v>1513258</v>
      </c>
      <c r="X118" s="6">
        <v>1333404</v>
      </c>
      <c r="Y118" s="6">
        <v>1367182</v>
      </c>
      <c r="Z118" s="6">
        <v>218343</v>
      </c>
      <c r="AA118" s="6">
        <v>950252</v>
      </c>
      <c r="AB118" s="6">
        <v>732673</v>
      </c>
      <c r="AC118" s="6">
        <v>667677</v>
      </c>
      <c r="AD118" s="6">
        <v>547980</v>
      </c>
      <c r="AE118" s="6">
        <f>+[1]N39a!H35</f>
        <v>1029566</v>
      </c>
    </row>
    <row r="119" spans="1:31" ht="15" customHeight="1" x14ac:dyDescent="0.15">
      <c r="A119" s="4" t="s">
        <v>23</v>
      </c>
      <c r="B119" s="4" t="s">
        <v>24</v>
      </c>
      <c r="C119" s="5" t="s">
        <v>149</v>
      </c>
      <c r="D119" s="6">
        <v>-61852574</v>
      </c>
      <c r="E119" s="6">
        <v>-68387677</v>
      </c>
      <c r="F119" s="6">
        <v>-67708898</v>
      </c>
      <c r="G119" s="6">
        <v>-15737902</v>
      </c>
      <c r="H119" s="6">
        <v>-10168556</v>
      </c>
      <c r="I119" s="6">
        <v>-12355747</v>
      </c>
      <c r="J119" s="6">
        <v>-12504732</v>
      </c>
      <c r="K119" s="6">
        <v>-9705150</v>
      </c>
      <c r="L119" s="6">
        <v>-4800182</v>
      </c>
      <c r="M119" s="6">
        <v>32886862</v>
      </c>
      <c r="N119" s="6">
        <v>35325623</v>
      </c>
      <c r="O119" s="6">
        <v>23362239</v>
      </c>
      <c r="P119" s="6">
        <v>-22056268</v>
      </c>
      <c r="Q119" s="6">
        <v>-19460350</v>
      </c>
      <c r="R119" s="6">
        <v>-22434708</v>
      </c>
      <c r="S119" s="6">
        <v>-25089152</v>
      </c>
      <c r="T119" s="6">
        <v>-30819683</v>
      </c>
      <c r="U119" s="6">
        <v>-8196954</v>
      </c>
      <c r="V119" s="6">
        <v>2629140</v>
      </c>
      <c r="W119" s="6">
        <v>-12066372</v>
      </c>
      <c r="X119" s="6">
        <v>11920253</v>
      </c>
      <c r="Y119" s="6">
        <v>13972252</v>
      </c>
      <c r="Z119" s="6">
        <v>-11404748</v>
      </c>
      <c r="AA119" s="6">
        <v>-6111417</v>
      </c>
      <c r="AB119" s="6">
        <v>-9294208</v>
      </c>
      <c r="AC119" s="6">
        <v>-18274559</v>
      </c>
      <c r="AD119" s="6">
        <v>-21170670</v>
      </c>
      <c r="AE119" s="6">
        <f>+[1]N39a!H36</f>
        <v>-26659334</v>
      </c>
    </row>
    <row r="120" spans="1:31" ht="15" customHeight="1" x14ac:dyDescent="0.15">
      <c r="A120" s="4" t="s">
        <v>23</v>
      </c>
      <c r="B120" s="4" t="s">
        <v>24</v>
      </c>
      <c r="C120" s="5" t="s">
        <v>150</v>
      </c>
      <c r="D120" s="6">
        <v>115665</v>
      </c>
      <c r="E120" s="6">
        <v>261438</v>
      </c>
      <c r="F120" s="6">
        <v>268230</v>
      </c>
      <c r="G120" s="6">
        <v>158505</v>
      </c>
      <c r="H120" s="6">
        <v>37304</v>
      </c>
      <c r="I120" s="6">
        <v>73126</v>
      </c>
      <c r="J120" s="6">
        <v>79390</v>
      </c>
      <c r="K120" s="6">
        <v>70508</v>
      </c>
      <c r="L120" s="6">
        <v>41619</v>
      </c>
      <c r="M120" s="6">
        <v>38770</v>
      </c>
      <c r="N120" s="6">
        <v>42452</v>
      </c>
      <c r="O120" s="6">
        <v>-7459659</v>
      </c>
      <c r="P120" s="6">
        <v>-10701438</v>
      </c>
      <c r="Q120" s="6">
        <v>-10700243</v>
      </c>
      <c r="R120" s="6">
        <v>-10687077</v>
      </c>
      <c r="S120" s="6">
        <v>-12967612</v>
      </c>
      <c r="T120" s="6">
        <v>-11499059</v>
      </c>
      <c r="U120" s="6">
        <v>-11488913</v>
      </c>
      <c r="V120" s="6">
        <v>-11489836</v>
      </c>
      <c r="W120" s="6">
        <v>-12989472</v>
      </c>
      <c r="X120" s="6">
        <v>-12978105</v>
      </c>
      <c r="Y120" s="6">
        <v>-12977534</v>
      </c>
      <c r="Z120" s="6">
        <v>-10988112</v>
      </c>
      <c r="AA120" s="6">
        <v>-10637046</v>
      </c>
      <c r="AB120" s="6">
        <v>-10937647</v>
      </c>
      <c r="AC120" s="6">
        <v>-9981660</v>
      </c>
      <c r="AD120" s="6">
        <v>-9984257</v>
      </c>
      <c r="AE120" s="6">
        <f>+[1]N39a!H37</f>
        <v>-10053705</v>
      </c>
    </row>
    <row r="121" spans="1:31" ht="15" customHeight="1" x14ac:dyDescent="0.15">
      <c r="A121" s="4" t="s">
        <v>23</v>
      </c>
      <c r="B121" s="4" t="s">
        <v>24</v>
      </c>
      <c r="C121" s="5" t="s">
        <v>151</v>
      </c>
      <c r="D121" s="6">
        <v>391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6">
        <v>6583294</v>
      </c>
      <c r="K121" s="6">
        <v>6757500</v>
      </c>
      <c r="L121" s="6">
        <v>6807868</v>
      </c>
      <c r="M121" s="6">
        <v>57312</v>
      </c>
      <c r="N121" s="6">
        <v>105146</v>
      </c>
      <c r="O121" s="6">
        <v>79227</v>
      </c>
      <c r="P121" s="6">
        <v>77492</v>
      </c>
      <c r="Q121" s="6">
        <v>659</v>
      </c>
      <c r="R121" s="6">
        <v>143897</v>
      </c>
      <c r="S121" s="6">
        <v>790222</v>
      </c>
      <c r="T121" s="6">
        <v>1942308</v>
      </c>
      <c r="U121" s="6">
        <v>4530578</v>
      </c>
      <c r="V121" s="6">
        <v>2263591</v>
      </c>
      <c r="W121" s="6">
        <v>502287</v>
      </c>
      <c r="X121" s="6">
        <v>704230</v>
      </c>
      <c r="Y121" s="6">
        <v>81722</v>
      </c>
      <c r="Z121" s="11">
        <v>0</v>
      </c>
      <c r="AA121" s="11">
        <v>0</v>
      </c>
      <c r="AB121" s="6">
        <v>234822</v>
      </c>
      <c r="AC121" s="6">
        <v>-46841</v>
      </c>
      <c r="AD121" s="11">
        <v>0</v>
      </c>
      <c r="AE121" s="11">
        <f>+[1]N39a!H38</f>
        <v>50518</v>
      </c>
    </row>
    <row r="122" spans="1:31" ht="15" customHeight="1" x14ac:dyDescent="0.15">
      <c r="A122" s="4" t="s">
        <v>23</v>
      </c>
      <c r="B122" s="4" t="s">
        <v>24</v>
      </c>
      <c r="C122" s="5" t="s">
        <v>152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6">
        <v>44604</v>
      </c>
      <c r="L122" s="6">
        <v>37345</v>
      </c>
      <c r="M122" s="6">
        <v>50436</v>
      </c>
      <c r="N122" s="6">
        <v>46792</v>
      </c>
      <c r="O122" s="6">
        <v>56063</v>
      </c>
      <c r="P122" s="6">
        <v>55621</v>
      </c>
      <c r="Q122" s="6">
        <v>64827</v>
      </c>
      <c r="R122" s="6">
        <v>58661</v>
      </c>
      <c r="S122" s="6">
        <v>63348</v>
      </c>
      <c r="T122" s="6">
        <v>186428</v>
      </c>
      <c r="U122" s="6">
        <v>255061</v>
      </c>
      <c r="V122" s="6">
        <v>2445839</v>
      </c>
      <c r="W122" s="6">
        <v>460465</v>
      </c>
      <c r="X122" s="6">
        <v>434947</v>
      </c>
      <c r="Y122" s="6">
        <v>525492</v>
      </c>
      <c r="Z122" s="6">
        <v>597493</v>
      </c>
      <c r="AA122" s="6">
        <v>-1230471</v>
      </c>
      <c r="AB122" s="6">
        <v>-1329500</v>
      </c>
      <c r="AC122" s="6">
        <v>-1088142</v>
      </c>
      <c r="AD122" s="6">
        <v>-835515</v>
      </c>
      <c r="AE122" s="6">
        <f>+[1]N39a!H39</f>
        <v>-590776</v>
      </c>
    </row>
    <row r="123" spans="1:31" ht="15" customHeight="1" x14ac:dyDescent="0.15">
      <c r="A123" s="7" t="s">
        <v>23</v>
      </c>
      <c r="B123" s="7" t="s">
        <v>24</v>
      </c>
      <c r="C123" s="8" t="s">
        <v>282</v>
      </c>
      <c r="D123" s="9">
        <v>-61196760</v>
      </c>
      <c r="E123" s="9">
        <v>-67689476</v>
      </c>
      <c r="F123" s="9">
        <v>-67112316</v>
      </c>
      <c r="G123" s="9">
        <v>-14210040</v>
      </c>
      <c r="H123" s="9">
        <v>-8632203</v>
      </c>
      <c r="I123" s="9">
        <v>-9650982</v>
      </c>
      <c r="J123" s="9">
        <v>-2720722</v>
      </c>
      <c r="K123" s="9">
        <v>340177</v>
      </c>
      <c r="L123" s="9">
        <v>5549060</v>
      </c>
      <c r="M123" s="9">
        <v>48251856</v>
      </c>
      <c r="N123" s="9">
        <v>50995593</v>
      </c>
      <c r="O123" s="9">
        <v>31225086</v>
      </c>
      <c r="P123" s="9">
        <v>-16969314</v>
      </c>
      <c r="Q123" s="9">
        <v>-14942128</v>
      </c>
      <c r="R123" s="9">
        <v>-17550239</v>
      </c>
      <c r="S123" s="9">
        <v>-34208020</v>
      </c>
      <c r="T123" s="9">
        <v>-36394868</v>
      </c>
      <c r="U123" s="9">
        <v>-11308956</v>
      </c>
      <c r="V123" s="9">
        <v>1305937</v>
      </c>
      <c r="W123" s="9">
        <v>-19430628</v>
      </c>
      <c r="X123" s="9">
        <v>4971337</v>
      </c>
      <c r="Y123" s="9">
        <v>6256623</v>
      </c>
      <c r="Z123" s="9">
        <v>-18023882</v>
      </c>
      <c r="AA123" s="9">
        <v>-13742334</v>
      </c>
      <c r="AB123" s="9">
        <v>-16942466</v>
      </c>
      <c r="AC123" s="9">
        <v>-25283102</v>
      </c>
      <c r="AD123" s="9">
        <v>-27714620</v>
      </c>
      <c r="AE123" s="9">
        <f>+SUM(AE116:AE122)</f>
        <v>-22626919</v>
      </c>
    </row>
    <row r="124" spans="1:31" ht="15" customHeight="1" x14ac:dyDescent="0.15">
      <c r="A124" s="4" t="s">
        <v>23</v>
      </c>
      <c r="B124" s="4" t="s">
        <v>24</v>
      </c>
      <c r="C124" s="5" t="s">
        <v>154</v>
      </c>
      <c r="D124" s="6">
        <v>388838</v>
      </c>
      <c r="E124" s="6">
        <v>398156</v>
      </c>
      <c r="F124" s="6">
        <v>398156</v>
      </c>
      <c r="G124" s="6">
        <v>219405</v>
      </c>
      <c r="H124" s="6">
        <v>215505</v>
      </c>
      <c r="I124" s="6">
        <v>217455</v>
      </c>
      <c r="J124" s="6">
        <v>214890</v>
      </c>
      <c r="K124" s="6">
        <v>391113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</row>
    <row r="125" spans="1:31" ht="15" customHeight="1" x14ac:dyDescent="0.15">
      <c r="A125" s="7" t="s">
        <v>23</v>
      </c>
      <c r="B125" s="7" t="s">
        <v>24</v>
      </c>
      <c r="C125" s="8" t="s">
        <v>155</v>
      </c>
      <c r="D125" s="9">
        <v>-60807922</v>
      </c>
      <c r="E125" s="9">
        <v>-67291320</v>
      </c>
      <c r="F125" s="9">
        <v>-66714160</v>
      </c>
      <c r="G125" s="9">
        <v>-13990635</v>
      </c>
      <c r="H125" s="9">
        <v>-8416698</v>
      </c>
      <c r="I125" s="9">
        <v>-9433527</v>
      </c>
      <c r="J125" s="9">
        <v>-2505832</v>
      </c>
      <c r="K125" s="9">
        <v>731290</v>
      </c>
      <c r="L125" s="9">
        <v>5549060</v>
      </c>
      <c r="M125" s="9">
        <v>48251856</v>
      </c>
      <c r="N125" s="9">
        <v>50995593</v>
      </c>
      <c r="O125" s="9">
        <v>31225086</v>
      </c>
      <c r="P125" s="9">
        <v>-16969314</v>
      </c>
      <c r="Q125" s="9">
        <v>-14942128</v>
      </c>
      <c r="R125" s="9">
        <v>-17550239</v>
      </c>
      <c r="S125" s="9">
        <v>-34208020</v>
      </c>
      <c r="T125" s="9">
        <v>-36394868</v>
      </c>
      <c r="U125" s="9">
        <v>-11308956</v>
      </c>
      <c r="V125" s="9">
        <v>1305937</v>
      </c>
      <c r="W125" s="9">
        <v>-19430628</v>
      </c>
      <c r="X125" s="9">
        <v>4971337</v>
      </c>
      <c r="Y125" s="9">
        <v>6256623</v>
      </c>
      <c r="Z125" s="9">
        <v>-18023882</v>
      </c>
      <c r="AA125" s="9">
        <v>-13742334</v>
      </c>
      <c r="AB125" s="9">
        <v>-16942466</v>
      </c>
      <c r="AC125" s="9">
        <v>-25283102</v>
      </c>
      <c r="AD125" s="9">
        <v>-27714620</v>
      </c>
      <c r="AE125" s="9">
        <f>+AE123</f>
        <v>-22626919</v>
      </c>
    </row>
    <row r="126" spans="1:31" ht="15" customHeight="1" x14ac:dyDescent="0.15">
      <c r="A126" s="4" t="s">
        <v>23</v>
      </c>
      <c r="B126" s="4" t="s">
        <v>24</v>
      </c>
      <c r="C126" s="5" t="s">
        <v>147</v>
      </c>
      <c r="D126" s="6">
        <v>26408971</v>
      </c>
      <c r="E126" s="6">
        <v>26619051</v>
      </c>
      <c r="F126" s="6">
        <v>26836462</v>
      </c>
      <c r="G126" s="6">
        <v>25884871</v>
      </c>
      <c r="H126" s="6">
        <v>25884843</v>
      </c>
      <c r="I126" s="6">
        <v>24976693</v>
      </c>
      <c r="J126" s="6">
        <v>25108721</v>
      </c>
      <c r="K126" s="6">
        <v>24095971</v>
      </c>
      <c r="L126" s="6">
        <v>24344484</v>
      </c>
      <c r="M126" s="6">
        <v>23160785</v>
      </c>
      <c r="N126" s="6">
        <v>23170137</v>
      </c>
      <c r="O126" s="6">
        <v>22179111</v>
      </c>
      <c r="P126" s="6">
        <v>22429815</v>
      </c>
      <c r="Q126" s="6">
        <v>21355123</v>
      </c>
      <c r="R126" s="6">
        <v>21630425</v>
      </c>
      <c r="S126" s="6">
        <v>20878592</v>
      </c>
      <c r="T126" s="6">
        <v>21411304</v>
      </c>
      <c r="U126" s="6">
        <v>20805891</v>
      </c>
      <c r="V126" s="6">
        <v>21608664</v>
      </c>
      <c r="W126" s="6">
        <v>20582985</v>
      </c>
      <c r="X126" s="6">
        <v>20857462</v>
      </c>
      <c r="Y126" s="6">
        <v>19549135</v>
      </c>
      <c r="Z126" s="6">
        <v>19605664</v>
      </c>
      <c r="AA126" s="6">
        <v>18280513</v>
      </c>
      <c r="AB126" s="6">
        <v>18432593</v>
      </c>
      <c r="AC126" s="6">
        <v>16963812</v>
      </c>
      <c r="AD126" s="6">
        <v>17116853</v>
      </c>
      <c r="AE126" s="6">
        <f>+[1]N39a!H44</f>
        <v>15645033</v>
      </c>
    </row>
    <row r="127" spans="1:31" ht="15" customHeight="1" x14ac:dyDescent="0.15">
      <c r="A127" s="4" t="s">
        <v>23</v>
      </c>
      <c r="B127" s="4" t="s">
        <v>24</v>
      </c>
      <c r="C127" s="5" t="s">
        <v>148</v>
      </c>
      <c r="D127" s="11">
        <v>0</v>
      </c>
      <c r="E127" s="11">
        <v>0</v>
      </c>
      <c r="F127" s="11">
        <v>0</v>
      </c>
      <c r="G127" s="11">
        <v>0</v>
      </c>
      <c r="H127" s="6">
        <v>-10464493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0</v>
      </c>
      <c r="X127" s="11">
        <v>0</v>
      </c>
      <c r="Y127" s="11">
        <v>0</v>
      </c>
      <c r="Z127" s="11">
        <v>0</v>
      </c>
      <c r="AA127" s="11">
        <v>0</v>
      </c>
      <c r="AB127" s="6">
        <v>1</v>
      </c>
      <c r="AC127" s="6">
        <v>-1</v>
      </c>
      <c r="AD127" s="6">
        <v>1</v>
      </c>
      <c r="AE127" s="6">
        <f>+[1]N39a!H45</f>
        <v>0</v>
      </c>
    </row>
    <row r="128" spans="1:31" ht="15" customHeight="1" x14ac:dyDescent="0.15">
      <c r="A128" s="4" t="s">
        <v>23</v>
      </c>
      <c r="B128" s="4" t="s">
        <v>24</v>
      </c>
      <c r="C128" s="5" t="s">
        <v>149</v>
      </c>
      <c r="D128" s="6">
        <v>-26280697</v>
      </c>
      <c r="E128" s="6">
        <v>-26126892</v>
      </c>
      <c r="F128" s="6">
        <v>-25731112</v>
      </c>
      <c r="G128" s="6">
        <v>-24994478</v>
      </c>
      <c r="H128" s="6">
        <v>-24077665</v>
      </c>
      <c r="I128" s="6">
        <v>-10242925</v>
      </c>
      <c r="J128" s="6">
        <v>-1411886</v>
      </c>
      <c r="K128" s="6">
        <v>-1325062</v>
      </c>
      <c r="L128" s="6">
        <v>-1087990</v>
      </c>
      <c r="M128" s="6">
        <v>-1006890</v>
      </c>
      <c r="N128" s="6">
        <v>-920401</v>
      </c>
      <c r="O128" s="6">
        <v>-833686</v>
      </c>
      <c r="P128" s="6">
        <v>-1059488</v>
      </c>
      <c r="Q128" s="6">
        <v>-985124</v>
      </c>
      <c r="R128" s="6">
        <v>-905301</v>
      </c>
      <c r="S128" s="6">
        <v>-576331</v>
      </c>
      <c r="T128" s="6">
        <v>-540653</v>
      </c>
      <c r="U128" s="6">
        <v>-107681</v>
      </c>
      <c r="V128" s="6">
        <v>-78342</v>
      </c>
      <c r="W128" s="6">
        <v>-46045</v>
      </c>
      <c r="X128" s="6">
        <v>-32704</v>
      </c>
      <c r="Y128" s="6">
        <v>-18970</v>
      </c>
      <c r="Z128" s="6">
        <v>43328973</v>
      </c>
      <c r="AA128" s="11">
        <v>0</v>
      </c>
      <c r="AB128" s="6">
        <v>31630965</v>
      </c>
      <c r="AC128" s="6">
        <v>36289789</v>
      </c>
      <c r="AD128" s="6">
        <v>46039183</v>
      </c>
      <c r="AE128" s="6">
        <f>+[1]N39a!H47</f>
        <v>28430281</v>
      </c>
    </row>
    <row r="129" spans="1:31" ht="15" customHeight="1" x14ac:dyDescent="0.15">
      <c r="A129" s="4" t="s">
        <v>23</v>
      </c>
      <c r="B129" s="4" t="s">
        <v>24</v>
      </c>
      <c r="C129" s="5" t="s">
        <v>150</v>
      </c>
      <c r="D129" s="11">
        <v>0</v>
      </c>
      <c r="E129" s="11">
        <v>0</v>
      </c>
      <c r="F129" s="11">
        <v>0</v>
      </c>
      <c r="G129" s="11">
        <v>0</v>
      </c>
      <c r="H129" s="6">
        <v>-30125</v>
      </c>
      <c r="I129" s="6">
        <v>-30358</v>
      </c>
      <c r="J129" s="6">
        <v>-30592</v>
      </c>
      <c r="K129" s="6">
        <v>-30828</v>
      </c>
      <c r="L129" s="6">
        <v>-31066</v>
      </c>
      <c r="M129" s="6">
        <v>-31306</v>
      </c>
      <c r="N129" s="6">
        <v>-31548</v>
      </c>
      <c r="O129" s="6">
        <v>-31791</v>
      </c>
      <c r="P129" s="6">
        <v>-32036</v>
      </c>
      <c r="Q129" s="6">
        <v>-32284</v>
      </c>
      <c r="R129" s="6">
        <v>-32534</v>
      </c>
      <c r="S129" s="6">
        <v>-32785</v>
      </c>
      <c r="T129" s="6">
        <v>-33038</v>
      </c>
      <c r="U129" s="6">
        <v>-33293</v>
      </c>
      <c r="V129" s="6">
        <v>-33550</v>
      </c>
      <c r="W129" s="6">
        <v>-33809</v>
      </c>
      <c r="X129" s="6">
        <v>-34070</v>
      </c>
      <c r="Y129" s="6">
        <v>-34333</v>
      </c>
      <c r="Z129" s="6">
        <v>-34598</v>
      </c>
      <c r="AA129" s="6">
        <v>-34865</v>
      </c>
      <c r="AB129" s="6">
        <v>-34865</v>
      </c>
      <c r="AC129" s="6">
        <v>-34865</v>
      </c>
      <c r="AD129" s="6">
        <v>-34865</v>
      </c>
      <c r="AE129" s="6">
        <f>+[1]N39a!H48</f>
        <v>-34864</v>
      </c>
    </row>
    <row r="130" spans="1:31" ht="15" customHeight="1" x14ac:dyDescent="0.15">
      <c r="A130" s="4" t="s">
        <v>23</v>
      </c>
      <c r="B130" s="4" t="s">
        <v>24</v>
      </c>
      <c r="C130" s="5" t="s">
        <v>158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6">
        <v>-182</v>
      </c>
      <c r="R130" s="11">
        <v>0</v>
      </c>
      <c r="S130" s="11">
        <v>0</v>
      </c>
      <c r="T130" s="6">
        <v>-1199</v>
      </c>
      <c r="U130" s="11">
        <v>0</v>
      </c>
      <c r="V130" s="11">
        <v>0</v>
      </c>
      <c r="W130" s="11">
        <v>0</v>
      </c>
      <c r="X130" s="6">
        <v>-26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0</v>
      </c>
      <c r="AE130" s="11">
        <f>+[1]N39a!H49</f>
        <v>0</v>
      </c>
    </row>
    <row r="131" spans="1:31" ht="15" customHeight="1" x14ac:dyDescent="0.15">
      <c r="A131" s="4" t="s">
        <v>23</v>
      </c>
      <c r="B131" s="4" t="s">
        <v>24</v>
      </c>
      <c r="C131" s="5" t="s">
        <v>152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6">
        <v>15006</v>
      </c>
      <c r="L131" s="6">
        <v>12842</v>
      </c>
      <c r="M131" s="6">
        <v>13859</v>
      </c>
      <c r="N131" s="6">
        <v>13959</v>
      </c>
      <c r="O131" s="6">
        <v>11470</v>
      </c>
      <c r="P131" s="6">
        <v>13221</v>
      </c>
      <c r="Q131" s="6">
        <v>2527</v>
      </c>
      <c r="R131" s="6">
        <v>2229</v>
      </c>
      <c r="S131" s="6">
        <v>1031</v>
      </c>
      <c r="T131" s="6">
        <v>50094</v>
      </c>
      <c r="U131" s="6">
        <v>94854</v>
      </c>
      <c r="V131" s="6">
        <v>108663</v>
      </c>
      <c r="W131" s="6">
        <v>118914</v>
      </c>
      <c r="X131" s="6">
        <v>124070</v>
      </c>
      <c r="Y131" s="6">
        <v>107248</v>
      </c>
      <c r="Z131" s="6">
        <v>110380</v>
      </c>
      <c r="AA131" s="6">
        <v>115297</v>
      </c>
      <c r="AB131" s="6">
        <v>102626</v>
      </c>
      <c r="AC131" s="6">
        <v>110979</v>
      </c>
      <c r="AD131" s="6">
        <v>102258</v>
      </c>
      <c r="AE131" s="6">
        <f>+[1]N39a!H50</f>
        <v>106596</v>
      </c>
    </row>
    <row r="132" spans="1:31" ht="15" customHeight="1" x14ac:dyDescent="0.15">
      <c r="A132" s="7" t="s">
        <v>23</v>
      </c>
      <c r="B132" s="7" t="s">
        <v>24</v>
      </c>
      <c r="C132" s="8" t="s">
        <v>159</v>
      </c>
      <c r="D132" s="9">
        <v>128274</v>
      </c>
      <c r="E132" s="9">
        <v>492159</v>
      </c>
      <c r="F132" s="9">
        <v>1105350</v>
      </c>
      <c r="G132" s="9">
        <v>890393</v>
      </c>
      <c r="H132" s="9">
        <v>-8687440</v>
      </c>
      <c r="I132" s="9">
        <v>14703410</v>
      </c>
      <c r="J132" s="9">
        <v>23666243</v>
      </c>
      <c r="K132" s="9">
        <v>22755087</v>
      </c>
      <c r="L132" s="9">
        <v>23238270</v>
      </c>
      <c r="M132" s="9">
        <v>22136448</v>
      </c>
      <c r="N132" s="9">
        <v>22232147</v>
      </c>
      <c r="O132" s="9">
        <v>21325104</v>
      </c>
      <c r="P132" s="9">
        <v>21351512</v>
      </c>
      <c r="Q132" s="9">
        <v>20340060</v>
      </c>
      <c r="R132" s="9">
        <v>20694819</v>
      </c>
      <c r="S132" s="9">
        <v>20270507</v>
      </c>
      <c r="T132" s="9">
        <v>20886508</v>
      </c>
      <c r="U132" s="9">
        <v>20759771</v>
      </c>
      <c r="V132" s="9">
        <v>21605435</v>
      </c>
      <c r="W132" s="9">
        <v>20622045</v>
      </c>
      <c r="X132" s="9">
        <v>20914732</v>
      </c>
      <c r="Y132" s="9">
        <v>19603080</v>
      </c>
      <c r="Z132" s="9">
        <v>63010419</v>
      </c>
      <c r="AA132" s="9">
        <v>18360945</v>
      </c>
      <c r="AB132" s="9">
        <v>50131320</v>
      </c>
      <c r="AC132" s="9">
        <v>53329714</v>
      </c>
      <c r="AD132" s="9">
        <v>63223430</v>
      </c>
      <c r="AE132" s="9">
        <f>+SUM(AE126:AE131)</f>
        <v>44147046</v>
      </c>
    </row>
    <row r="133" spans="1:31" ht="15" customHeight="1" x14ac:dyDescent="0.15">
      <c r="A133" s="4" t="s">
        <v>23</v>
      </c>
      <c r="B133" s="4" t="s">
        <v>24</v>
      </c>
      <c r="C133" s="5" t="s">
        <v>160</v>
      </c>
      <c r="D133" s="6">
        <v>145849937</v>
      </c>
      <c r="E133" s="6">
        <v>153195277</v>
      </c>
      <c r="F133" s="6">
        <v>153875096</v>
      </c>
      <c r="G133" s="6">
        <v>156203615</v>
      </c>
      <c r="H133" s="6">
        <v>154381340</v>
      </c>
      <c r="I133" s="6">
        <v>134472215</v>
      </c>
      <c r="J133" s="6">
        <v>253258066</v>
      </c>
      <c r="K133" s="6">
        <v>218261483</v>
      </c>
      <c r="L133" s="6">
        <v>192824156</v>
      </c>
      <c r="M133" s="6">
        <v>146413047</v>
      </c>
      <c r="N133" s="6">
        <v>121121553</v>
      </c>
      <c r="O133" s="6">
        <v>137231918</v>
      </c>
      <c r="P133" s="6">
        <v>142474498</v>
      </c>
      <c r="Q133" s="6">
        <v>153893448</v>
      </c>
      <c r="R133" s="6">
        <v>185215236</v>
      </c>
      <c r="S133" s="6">
        <v>288702046</v>
      </c>
      <c r="T133" s="6">
        <v>301490868</v>
      </c>
      <c r="U133" s="6">
        <v>260485149</v>
      </c>
      <c r="V133" s="6">
        <v>266897978</v>
      </c>
      <c r="W133" s="6">
        <v>287552014</v>
      </c>
      <c r="X133" s="6">
        <v>418034337</v>
      </c>
      <c r="Y133" s="6">
        <v>401407862</v>
      </c>
      <c r="Z133" s="6">
        <v>384066121</v>
      </c>
      <c r="AA133" s="6">
        <v>415830116</v>
      </c>
      <c r="AB133" s="6">
        <v>391738093</v>
      </c>
      <c r="AC133" s="6">
        <v>389910430</v>
      </c>
      <c r="AD133" s="6">
        <v>371812769</v>
      </c>
      <c r="AE133" s="6">
        <f>+[1]N39a!H56</f>
        <v>365292352</v>
      </c>
    </row>
    <row r="134" spans="1:31" ht="15" customHeight="1" x14ac:dyDescent="0.15">
      <c r="A134" s="7" t="s">
        <v>23</v>
      </c>
      <c r="B134" s="7" t="s">
        <v>24</v>
      </c>
      <c r="C134" s="8" t="s">
        <v>161</v>
      </c>
      <c r="D134" s="9">
        <v>85170289</v>
      </c>
      <c r="E134" s="9">
        <v>86396116</v>
      </c>
      <c r="F134" s="9">
        <v>88266286</v>
      </c>
      <c r="G134" s="9">
        <v>143103373</v>
      </c>
      <c r="H134" s="9">
        <v>137277202</v>
      </c>
      <c r="I134" s="9">
        <v>139742098</v>
      </c>
      <c r="J134" s="9">
        <v>274418477</v>
      </c>
      <c r="K134" s="9">
        <v>241747860</v>
      </c>
      <c r="L134" s="9">
        <v>221611486</v>
      </c>
      <c r="M134" s="9">
        <v>216801351</v>
      </c>
      <c r="N134" s="9">
        <v>194349293</v>
      </c>
      <c r="O134" s="9">
        <v>189782108</v>
      </c>
      <c r="P134" s="9">
        <v>146856696</v>
      </c>
      <c r="Q134" s="9">
        <v>159291380</v>
      </c>
      <c r="R134" s="9">
        <v>188359816</v>
      </c>
      <c r="S134" s="9">
        <v>274764533</v>
      </c>
      <c r="T134" s="9">
        <v>285982508</v>
      </c>
      <c r="U134" s="9">
        <v>269935964</v>
      </c>
      <c r="V134" s="9">
        <v>289809350</v>
      </c>
      <c r="W134" s="9">
        <v>288743431</v>
      </c>
      <c r="X134" s="9">
        <v>443920406</v>
      </c>
      <c r="Y134" s="9">
        <v>427267565</v>
      </c>
      <c r="Z134" s="9">
        <v>429052658</v>
      </c>
      <c r="AA134" s="9">
        <v>420448727</v>
      </c>
      <c r="AB134" s="9">
        <v>424926947</v>
      </c>
      <c r="AC134" s="9">
        <v>417957042</v>
      </c>
      <c r="AD134" s="9">
        <v>407321579</v>
      </c>
      <c r="AE134" s="9">
        <f>+[1]N39a!H59</f>
        <v>386812479</v>
      </c>
    </row>
    <row r="135" spans="1:31" ht="15" customHeight="1" x14ac:dyDescent="0.15">
      <c r="A135" s="4"/>
      <c r="B135" s="4"/>
      <c r="C135" s="5"/>
      <c r="D135" s="12" t="s">
        <v>54</v>
      </c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</row>
    <row r="136" spans="1:31" ht="15" customHeight="1" x14ac:dyDescent="0.15">
      <c r="A136" s="7"/>
      <c r="B136" s="7"/>
      <c r="C136" s="8" t="s">
        <v>278</v>
      </c>
      <c r="D136" s="16" t="s">
        <v>54</v>
      </c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</row>
    <row r="137" spans="1:31" ht="15" customHeight="1" x14ac:dyDescent="0.15">
      <c r="A137" s="4" t="s">
        <v>23</v>
      </c>
      <c r="B137" s="4" t="s">
        <v>24</v>
      </c>
      <c r="C137" s="5" t="s">
        <v>127</v>
      </c>
      <c r="D137" s="6">
        <v>89470567</v>
      </c>
      <c r="E137" s="6">
        <v>165696451</v>
      </c>
      <c r="F137" s="6">
        <v>164563148</v>
      </c>
      <c r="G137" s="6">
        <v>181069229</v>
      </c>
      <c r="H137" s="6">
        <v>167839093</v>
      </c>
      <c r="I137" s="6">
        <v>153061210</v>
      </c>
      <c r="J137" s="6">
        <v>191864271</v>
      </c>
      <c r="K137" s="6">
        <v>257084104</v>
      </c>
      <c r="L137" s="6">
        <v>222954266</v>
      </c>
      <c r="M137" s="6">
        <v>327748999</v>
      </c>
      <c r="N137" s="6">
        <v>484620238</v>
      </c>
      <c r="O137" s="6">
        <v>583980377.07099998</v>
      </c>
      <c r="P137" s="6">
        <v>524416103</v>
      </c>
      <c r="Q137" s="6">
        <v>518179795</v>
      </c>
      <c r="R137" s="6">
        <v>491382223</v>
      </c>
      <c r="S137" s="6">
        <v>333933703</v>
      </c>
      <c r="T137" s="6">
        <v>219822641</v>
      </c>
      <c r="U137" s="6">
        <v>278531622</v>
      </c>
      <c r="V137" s="6">
        <v>210971324</v>
      </c>
      <c r="W137" s="6">
        <v>225948155</v>
      </c>
      <c r="X137" s="6">
        <v>232303039</v>
      </c>
      <c r="Y137" s="6">
        <v>225393935</v>
      </c>
      <c r="Z137" s="6">
        <v>227258380</v>
      </c>
      <c r="AA137" s="6">
        <v>207681276</v>
      </c>
      <c r="AB137" s="6">
        <v>229390699</v>
      </c>
      <c r="AC137" s="6">
        <v>143253080</v>
      </c>
      <c r="AD137" s="6">
        <v>155219433</v>
      </c>
      <c r="AE137" s="6">
        <f>+'Balance Sheet by Segment (Y)'!J136</f>
        <v>163078371</v>
      </c>
    </row>
    <row r="138" spans="1:31" ht="15" customHeight="1" x14ac:dyDescent="0.15">
      <c r="A138" s="4" t="s">
        <v>23</v>
      </c>
      <c r="B138" s="4" t="s">
        <v>24</v>
      </c>
      <c r="C138" s="5" t="s">
        <v>128</v>
      </c>
      <c r="D138" s="6">
        <v>6590245</v>
      </c>
      <c r="E138" s="6">
        <v>7376597</v>
      </c>
      <c r="F138" s="6">
        <v>8527722</v>
      </c>
      <c r="G138" s="6">
        <v>6933409</v>
      </c>
      <c r="H138" s="6">
        <v>9862883</v>
      </c>
      <c r="I138" s="6">
        <v>6657571</v>
      </c>
      <c r="J138" s="6">
        <v>7233057</v>
      </c>
      <c r="K138" s="6">
        <v>6234484</v>
      </c>
      <c r="L138" s="6">
        <v>6987815</v>
      </c>
      <c r="M138" s="6">
        <v>5456897</v>
      </c>
      <c r="N138" s="6">
        <v>4806189</v>
      </c>
      <c r="O138" s="6">
        <v>6652685</v>
      </c>
      <c r="P138" s="6">
        <v>7168528</v>
      </c>
      <c r="Q138" s="6">
        <v>7631923</v>
      </c>
      <c r="R138" s="6">
        <v>7957409</v>
      </c>
      <c r="S138" s="6">
        <v>8353077</v>
      </c>
      <c r="T138" s="6">
        <v>8157885</v>
      </c>
      <c r="U138" s="6">
        <v>6232776</v>
      </c>
      <c r="V138" s="6">
        <v>8029670</v>
      </c>
      <c r="W138" s="6">
        <v>10632662</v>
      </c>
      <c r="X138" s="6">
        <v>12425839</v>
      </c>
      <c r="Y138" s="6">
        <v>7261483</v>
      </c>
      <c r="Z138" s="6">
        <v>7164114</v>
      </c>
      <c r="AA138" s="6">
        <v>10564192</v>
      </c>
      <c r="AB138" s="6">
        <v>12016494</v>
      </c>
      <c r="AC138" s="6">
        <v>7701758</v>
      </c>
      <c r="AD138" s="6">
        <v>10511702</v>
      </c>
      <c r="AE138" s="6">
        <f>+'Balance Sheet by Segment (Y)'!J137</f>
        <v>16505865</v>
      </c>
    </row>
    <row r="139" spans="1:31" ht="15" customHeight="1" x14ac:dyDescent="0.15">
      <c r="A139" s="4" t="s">
        <v>23</v>
      </c>
      <c r="B139" s="4" t="s">
        <v>24</v>
      </c>
      <c r="C139" s="5" t="s">
        <v>129</v>
      </c>
      <c r="D139" s="6">
        <v>506085179</v>
      </c>
      <c r="E139" s="6">
        <v>518507839</v>
      </c>
      <c r="F139" s="6">
        <v>501625395</v>
      </c>
      <c r="G139" s="6">
        <v>548939076</v>
      </c>
      <c r="H139" s="6">
        <v>539361957</v>
      </c>
      <c r="I139" s="6">
        <v>553252059</v>
      </c>
      <c r="J139" s="6">
        <v>555247952</v>
      </c>
      <c r="K139" s="6">
        <v>561521254</v>
      </c>
      <c r="L139" s="6">
        <v>525136376</v>
      </c>
      <c r="M139" s="6">
        <v>445919510</v>
      </c>
      <c r="N139" s="6">
        <v>410323548</v>
      </c>
      <c r="O139" s="6">
        <v>426305832.92900002</v>
      </c>
      <c r="P139" s="6">
        <v>409235371</v>
      </c>
      <c r="Q139" s="6">
        <v>407349251</v>
      </c>
      <c r="R139" s="6">
        <v>415785949</v>
      </c>
      <c r="S139" s="6">
        <v>477963509</v>
      </c>
      <c r="T139" s="6">
        <v>493678687</v>
      </c>
      <c r="U139" s="6">
        <v>505530940</v>
      </c>
      <c r="V139" s="6">
        <v>507636942</v>
      </c>
      <c r="W139" s="6">
        <v>553686307</v>
      </c>
      <c r="X139" s="6">
        <v>694827139</v>
      </c>
      <c r="Y139" s="6">
        <v>526388487</v>
      </c>
      <c r="Z139" s="6">
        <v>507183262</v>
      </c>
      <c r="AA139" s="6">
        <v>544602035</v>
      </c>
      <c r="AB139" s="6">
        <v>516404070</v>
      </c>
      <c r="AC139" s="6">
        <v>526133742</v>
      </c>
      <c r="AD139" s="6">
        <v>527004756</v>
      </c>
      <c r="AE139" s="6">
        <f>+'Balance Sheet by Segment (Y)'!J138</f>
        <v>584274308</v>
      </c>
    </row>
    <row r="140" spans="1:31" ht="15" customHeight="1" x14ac:dyDescent="0.15">
      <c r="A140" s="4" t="s">
        <v>23</v>
      </c>
      <c r="B140" s="4" t="s">
        <v>24</v>
      </c>
      <c r="C140" s="5" t="s">
        <v>130</v>
      </c>
      <c r="D140" s="6">
        <v>23255137</v>
      </c>
      <c r="E140" s="6">
        <v>34813402</v>
      </c>
      <c r="F140" s="6">
        <v>19052112</v>
      </c>
      <c r="G140" s="6">
        <v>75136400</v>
      </c>
      <c r="H140" s="6">
        <v>76093118</v>
      </c>
      <c r="I140" s="6">
        <v>72742614</v>
      </c>
      <c r="J140" s="6">
        <v>132657635</v>
      </c>
      <c r="K140" s="6">
        <v>86587586</v>
      </c>
      <c r="L140" s="6">
        <v>95251454</v>
      </c>
      <c r="M140" s="6">
        <v>90625272</v>
      </c>
      <c r="N140" s="6">
        <v>93048114</v>
      </c>
      <c r="O140" s="6">
        <v>93700787</v>
      </c>
      <c r="P140" s="6">
        <v>55896601</v>
      </c>
      <c r="Q140" s="6">
        <v>71908754</v>
      </c>
      <c r="R140" s="6">
        <v>20331202</v>
      </c>
      <c r="S140" s="6">
        <v>112898563</v>
      </c>
      <c r="T140" s="6">
        <v>118717597</v>
      </c>
      <c r="U140" s="6">
        <v>94717117</v>
      </c>
      <c r="V140" s="6">
        <v>113257510</v>
      </c>
      <c r="W140" s="6">
        <v>118781752</v>
      </c>
      <c r="X140" s="6">
        <v>124953127</v>
      </c>
      <c r="Y140" s="6">
        <v>269246664</v>
      </c>
      <c r="Z140" s="6">
        <v>6825025</v>
      </c>
      <c r="AA140" s="6">
        <v>8255536</v>
      </c>
      <c r="AB140" s="6">
        <v>7538286</v>
      </c>
      <c r="AC140" s="6">
        <v>8238586</v>
      </c>
      <c r="AD140" s="6">
        <v>1972617</v>
      </c>
      <c r="AE140" s="6">
        <f>+'Balance Sheet by Segment (Y)'!J139</f>
        <v>1610382</v>
      </c>
    </row>
    <row r="141" spans="1:31" ht="15" customHeight="1" x14ac:dyDescent="0.15">
      <c r="A141" s="4" t="s">
        <v>23</v>
      </c>
      <c r="B141" s="4" t="s">
        <v>24</v>
      </c>
      <c r="C141" s="5" t="s">
        <v>131</v>
      </c>
      <c r="D141" s="6">
        <v>164386860</v>
      </c>
      <c r="E141" s="6">
        <v>167086796</v>
      </c>
      <c r="F141" s="6">
        <v>190615198</v>
      </c>
      <c r="G141" s="6">
        <v>183902834</v>
      </c>
      <c r="H141" s="6">
        <v>190528364</v>
      </c>
      <c r="I141" s="6">
        <v>178134569</v>
      </c>
      <c r="J141" s="6">
        <v>192588795</v>
      </c>
      <c r="K141" s="6">
        <v>161242017</v>
      </c>
      <c r="L141" s="6">
        <v>168091190</v>
      </c>
      <c r="M141" s="6">
        <v>175672313</v>
      </c>
      <c r="N141" s="6">
        <v>183511709</v>
      </c>
      <c r="O141" s="6">
        <v>162071724</v>
      </c>
      <c r="P141" s="6">
        <v>190589211</v>
      </c>
      <c r="Q141" s="6">
        <v>179464045</v>
      </c>
      <c r="R141" s="6">
        <v>228951601</v>
      </c>
      <c r="S141" s="6">
        <v>218858348</v>
      </c>
      <c r="T141" s="6">
        <v>259882695</v>
      </c>
      <c r="U141" s="6">
        <v>260830097</v>
      </c>
      <c r="V141" s="6">
        <v>297018644</v>
      </c>
      <c r="W141" s="6">
        <v>240502578</v>
      </c>
      <c r="X141" s="6">
        <v>247533417</v>
      </c>
      <c r="Y141" s="6">
        <v>203370304</v>
      </c>
      <c r="Z141" s="6">
        <v>233488795</v>
      </c>
      <c r="AA141" s="6">
        <v>194309219</v>
      </c>
      <c r="AB141" s="6">
        <v>208253098</v>
      </c>
      <c r="AC141" s="6">
        <v>203907783</v>
      </c>
      <c r="AD141" s="6">
        <v>231130148</v>
      </c>
      <c r="AE141" s="6">
        <f>+'Balance Sheet by Segment (Y)'!J140</f>
        <v>204468531</v>
      </c>
    </row>
    <row r="142" spans="1:31" ht="15" customHeight="1" x14ac:dyDescent="0.15">
      <c r="A142" s="4" t="s">
        <v>23</v>
      </c>
      <c r="B142" s="4" t="s">
        <v>24</v>
      </c>
      <c r="C142" s="5" t="s">
        <v>132</v>
      </c>
      <c r="D142" s="6">
        <v>20788194</v>
      </c>
      <c r="E142" s="6">
        <v>17022078</v>
      </c>
      <c r="F142" s="6">
        <v>15851443</v>
      </c>
      <c r="G142" s="6">
        <v>16028294</v>
      </c>
      <c r="H142" s="6">
        <v>16094684</v>
      </c>
      <c r="I142" s="6">
        <v>22786669</v>
      </c>
      <c r="J142" s="6">
        <v>23941098</v>
      </c>
      <c r="K142" s="6">
        <v>54969278</v>
      </c>
      <c r="L142" s="6">
        <v>56230485</v>
      </c>
      <c r="M142" s="6">
        <v>33532601</v>
      </c>
      <c r="N142" s="6">
        <v>14803901</v>
      </c>
      <c r="O142" s="6">
        <v>24962163</v>
      </c>
      <c r="P142" s="6">
        <v>22332482</v>
      </c>
      <c r="Q142" s="6">
        <v>12072515</v>
      </c>
      <c r="R142" s="6">
        <v>11231024</v>
      </c>
      <c r="S142" s="6">
        <v>15516831</v>
      </c>
      <c r="T142" s="6">
        <v>16130185</v>
      </c>
      <c r="U142" s="6">
        <v>12280908</v>
      </c>
      <c r="V142" s="6">
        <v>18106460</v>
      </c>
      <c r="W142" s="6">
        <v>32197526</v>
      </c>
      <c r="X142" s="6">
        <v>38903902</v>
      </c>
      <c r="Y142" s="6">
        <v>22694234</v>
      </c>
      <c r="Z142" s="6">
        <v>23649454</v>
      </c>
      <c r="AA142" s="6">
        <v>31649798</v>
      </c>
      <c r="AB142" s="6">
        <v>34230013</v>
      </c>
      <c r="AC142" s="6">
        <v>35023919</v>
      </c>
      <c r="AD142" s="6">
        <v>20435913</v>
      </c>
      <c r="AE142" s="6">
        <f>+'Balance Sheet by Segment (Y)'!J141</f>
        <v>17992107</v>
      </c>
    </row>
    <row r="143" spans="1:31" ht="15" customHeight="1" x14ac:dyDescent="0.15">
      <c r="A143" s="7" t="s">
        <v>23</v>
      </c>
      <c r="B143" s="7" t="s">
        <v>24</v>
      </c>
      <c r="C143" s="8" t="s">
        <v>133</v>
      </c>
      <c r="D143" s="9">
        <v>810576182</v>
      </c>
      <c r="E143" s="9">
        <v>910503163</v>
      </c>
      <c r="F143" s="9">
        <v>900235018</v>
      </c>
      <c r="G143" s="9">
        <v>1012009242</v>
      </c>
      <c r="H143" s="9">
        <v>999780099</v>
      </c>
      <c r="I143" s="9">
        <v>986634692</v>
      </c>
      <c r="J143" s="9">
        <v>1103532808</v>
      </c>
      <c r="K143" s="9">
        <v>1127638723</v>
      </c>
      <c r="L143" s="9">
        <v>1074651586</v>
      </c>
      <c r="M143" s="9">
        <v>1078955592</v>
      </c>
      <c r="N143" s="9">
        <v>1191113699</v>
      </c>
      <c r="O143" s="9">
        <v>1297673569</v>
      </c>
      <c r="P143" s="9">
        <v>1209638296</v>
      </c>
      <c r="Q143" s="9">
        <v>1196606283</v>
      </c>
      <c r="R143" s="9">
        <v>1175639408</v>
      </c>
      <c r="S143" s="9">
        <v>1167524031</v>
      </c>
      <c r="T143" s="9">
        <v>1116389690</v>
      </c>
      <c r="U143" s="9">
        <v>1158123460</v>
      </c>
      <c r="V143" s="9">
        <v>1155020550</v>
      </c>
      <c r="W143" s="9">
        <v>1181748980</v>
      </c>
      <c r="X143" s="9">
        <v>1350946463</v>
      </c>
      <c r="Y143" s="9">
        <v>1254355107</v>
      </c>
      <c r="Z143" s="9">
        <v>1005569030</v>
      </c>
      <c r="AA143" s="9">
        <v>997062056</v>
      </c>
      <c r="AB143" s="9">
        <v>1007832660</v>
      </c>
      <c r="AC143" s="9">
        <v>924258868</v>
      </c>
      <c r="AD143" s="9">
        <v>946274569</v>
      </c>
      <c r="AE143" s="9">
        <f>+'Balance Sheet by Segment (Y)'!J142</f>
        <v>987929564</v>
      </c>
    </row>
    <row r="144" spans="1:31" ht="15" customHeight="1" x14ac:dyDescent="0.15">
      <c r="A144" s="4" t="s">
        <v>23</v>
      </c>
      <c r="B144" s="4" t="s">
        <v>24</v>
      </c>
      <c r="C144" s="5" t="s">
        <v>134</v>
      </c>
      <c r="D144" s="6">
        <v>51623489</v>
      </c>
      <c r="E144" s="6">
        <v>47236665</v>
      </c>
      <c r="F144" s="6">
        <v>47294854</v>
      </c>
      <c r="G144" s="6">
        <v>47141386</v>
      </c>
      <c r="H144" s="6">
        <v>47067268</v>
      </c>
      <c r="I144" s="6">
        <v>47160428</v>
      </c>
      <c r="J144" s="6">
        <v>47262312</v>
      </c>
      <c r="K144" s="6">
        <v>9748863</v>
      </c>
      <c r="L144" s="6">
        <v>7663662</v>
      </c>
      <c r="M144" s="6">
        <v>7663662</v>
      </c>
      <c r="N144" s="6">
        <v>186485411</v>
      </c>
      <c r="O144" s="11">
        <v>0</v>
      </c>
      <c r="P144" s="6">
        <v>168610786</v>
      </c>
      <c r="Q144" s="6">
        <v>168610786</v>
      </c>
      <c r="R144" s="6">
        <v>168610786</v>
      </c>
      <c r="S144" s="11">
        <v>0</v>
      </c>
      <c r="T144" s="11">
        <v>0</v>
      </c>
      <c r="U144" s="11">
        <v>0</v>
      </c>
      <c r="V144" s="6">
        <v>161724991</v>
      </c>
      <c r="W144" s="6">
        <v>161724991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  <c r="AE144" s="11">
        <f>+'Balance Sheet by Segment (Y)'!J143</f>
        <v>0</v>
      </c>
    </row>
    <row r="145" spans="1:31" ht="15" customHeight="1" x14ac:dyDescent="0.15">
      <c r="A145" s="7" t="s">
        <v>23</v>
      </c>
      <c r="B145" s="7" t="s">
        <v>24</v>
      </c>
      <c r="C145" s="8" t="s">
        <v>135</v>
      </c>
      <c r="D145" s="9">
        <v>862199671</v>
      </c>
      <c r="E145" s="9">
        <v>957739828</v>
      </c>
      <c r="F145" s="9">
        <v>947529872</v>
      </c>
      <c r="G145" s="9">
        <v>1059150628</v>
      </c>
      <c r="H145" s="9">
        <v>1046847367</v>
      </c>
      <c r="I145" s="9">
        <v>1033795120</v>
      </c>
      <c r="J145" s="9">
        <v>1150795120</v>
      </c>
      <c r="K145" s="9">
        <v>1137387586</v>
      </c>
      <c r="L145" s="9">
        <v>1082315248</v>
      </c>
      <c r="M145" s="9">
        <v>1086619254</v>
      </c>
      <c r="N145" s="9">
        <v>1377599110</v>
      </c>
      <c r="O145" s="9">
        <v>1297673569</v>
      </c>
      <c r="P145" s="9">
        <v>1378249082</v>
      </c>
      <c r="Q145" s="9">
        <v>1365217069</v>
      </c>
      <c r="R145" s="9">
        <v>1344250194</v>
      </c>
      <c r="S145" s="9">
        <v>1167524031</v>
      </c>
      <c r="T145" s="9">
        <v>1116389690</v>
      </c>
      <c r="U145" s="9">
        <v>1158123460</v>
      </c>
      <c r="V145" s="9">
        <v>1316745541</v>
      </c>
      <c r="W145" s="9">
        <v>1343473971</v>
      </c>
      <c r="X145" s="9">
        <v>1350946463</v>
      </c>
      <c r="Y145" s="9">
        <v>1254355107</v>
      </c>
      <c r="Z145" s="9">
        <v>1005569030</v>
      </c>
      <c r="AA145" s="9">
        <v>997062056</v>
      </c>
      <c r="AB145" s="9">
        <v>1007832660</v>
      </c>
      <c r="AC145" s="9">
        <v>924258868</v>
      </c>
      <c r="AD145" s="9">
        <v>946274569</v>
      </c>
      <c r="AE145" s="9">
        <f>+'Balance Sheet by Segment (Y)'!J144</f>
        <v>987929564</v>
      </c>
    </row>
    <row r="146" spans="1:31" ht="15" customHeight="1" x14ac:dyDescent="0.15">
      <c r="A146" s="4" t="s">
        <v>23</v>
      </c>
      <c r="B146" s="4" t="s">
        <v>24</v>
      </c>
      <c r="C146" s="5" t="s">
        <v>137</v>
      </c>
      <c r="D146" s="6">
        <v>36559572</v>
      </c>
      <c r="E146" s="6">
        <v>21993084</v>
      </c>
      <c r="F146" s="6">
        <v>20146216</v>
      </c>
      <c r="G146" s="6">
        <v>32346700</v>
      </c>
      <c r="H146" s="6">
        <v>36071111</v>
      </c>
      <c r="I146" s="6">
        <v>5872249</v>
      </c>
      <c r="J146" s="6">
        <v>55051203</v>
      </c>
      <c r="K146" s="6">
        <v>76954051</v>
      </c>
      <c r="L146" s="6">
        <v>101681916</v>
      </c>
      <c r="M146" s="6">
        <v>49678809</v>
      </c>
      <c r="N146" s="6">
        <v>43540575</v>
      </c>
      <c r="O146" s="6">
        <v>44372469</v>
      </c>
      <c r="P146" s="6">
        <v>34893956</v>
      </c>
      <c r="Q146" s="6">
        <v>50992985</v>
      </c>
      <c r="R146" s="6">
        <v>150601533</v>
      </c>
      <c r="S146" s="6">
        <v>151727756</v>
      </c>
      <c r="T146" s="6">
        <v>179752120</v>
      </c>
      <c r="U146" s="6">
        <v>189134085</v>
      </c>
      <c r="V146" s="6">
        <v>197916949</v>
      </c>
      <c r="W146" s="6">
        <v>214688154</v>
      </c>
      <c r="X146" s="6">
        <v>174972270</v>
      </c>
      <c r="Y146" s="6">
        <v>195868180</v>
      </c>
      <c r="Z146" s="6">
        <v>170200593</v>
      </c>
      <c r="AA146" s="6">
        <v>209456834</v>
      </c>
      <c r="AB146" s="6">
        <v>232866015</v>
      </c>
      <c r="AC146" s="6">
        <v>224764828</v>
      </c>
      <c r="AD146" s="6">
        <v>256567088</v>
      </c>
      <c r="AE146" s="6">
        <f>+'Balance Sheet by Segment (Y)'!J145</f>
        <v>279561674</v>
      </c>
    </row>
    <row r="147" spans="1:31" ht="15" customHeight="1" x14ac:dyDescent="0.15">
      <c r="A147" s="4" t="s">
        <v>23</v>
      </c>
      <c r="B147" s="4" t="s">
        <v>24</v>
      </c>
      <c r="C147" s="5" t="s">
        <v>128</v>
      </c>
      <c r="D147" s="6">
        <v>8876255</v>
      </c>
      <c r="E147" s="6">
        <v>8493589</v>
      </c>
      <c r="F147" s="6">
        <v>8299337</v>
      </c>
      <c r="G147" s="6">
        <v>7795665</v>
      </c>
      <c r="H147" s="6">
        <v>2574280</v>
      </c>
      <c r="I147" s="6">
        <v>2355570</v>
      </c>
      <c r="J147" s="6">
        <v>1446333</v>
      </c>
      <c r="K147" s="6">
        <v>1169119</v>
      </c>
      <c r="L147" s="6">
        <v>1038289</v>
      </c>
      <c r="M147" s="6">
        <v>925140</v>
      </c>
      <c r="N147" s="6">
        <v>1532530</v>
      </c>
      <c r="O147" s="6">
        <v>2789730</v>
      </c>
      <c r="P147" s="6">
        <v>2173945</v>
      </c>
      <c r="Q147" s="6">
        <v>2862580</v>
      </c>
      <c r="R147" s="6">
        <v>3163444</v>
      </c>
      <c r="S147" s="6">
        <v>2716880</v>
      </c>
      <c r="T147" s="6">
        <v>2133184</v>
      </c>
      <c r="U147" s="6">
        <v>1841485</v>
      </c>
      <c r="V147" s="6">
        <v>2213557</v>
      </c>
      <c r="W147" s="6">
        <v>1908773</v>
      </c>
      <c r="X147" s="6">
        <v>1453398</v>
      </c>
      <c r="Y147" s="6">
        <v>1324242</v>
      </c>
      <c r="Z147" s="6">
        <v>1298883</v>
      </c>
      <c r="AA147" s="6">
        <v>2186482</v>
      </c>
      <c r="AB147" s="6">
        <v>2258466</v>
      </c>
      <c r="AC147" s="6">
        <v>3021496</v>
      </c>
      <c r="AD147" s="6">
        <v>3921154</v>
      </c>
      <c r="AE147" s="6">
        <f>+'Balance Sheet by Segment (Y)'!J146</f>
        <v>3336357</v>
      </c>
    </row>
    <row r="148" spans="1:31" ht="15" customHeight="1" x14ac:dyDescent="0.15">
      <c r="A148" s="4" t="s">
        <v>23</v>
      </c>
      <c r="B148" s="4" t="s">
        <v>24</v>
      </c>
      <c r="C148" s="5" t="s">
        <v>138</v>
      </c>
      <c r="D148" s="6">
        <v>315759996</v>
      </c>
      <c r="E148" s="6">
        <v>317591416</v>
      </c>
      <c r="F148" s="6">
        <v>316695493</v>
      </c>
      <c r="G148" s="6">
        <v>327123927</v>
      </c>
      <c r="H148" s="6">
        <v>323099993</v>
      </c>
      <c r="I148" s="6">
        <v>322934455</v>
      </c>
      <c r="J148" s="6">
        <v>327147802</v>
      </c>
      <c r="K148" s="6">
        <v>321772994</v>
      </c>
      <c r="L148" s="6">
        <v>310352557</v>
      </c>
      <c r="M148" s="6">
        <v>300355977</v>
      </c>
      <c r="N148" s="6">
        <v>266736040</v>
      </c>
      <c r="O148" s="6">
        <v>256879592</v>
      </c>
      <c r="P148" s="6">
        <v>247803607</v>
      </c>
      <c r="Q148" s="6">
        <v>252741202</v>
      </c>
      <c r="R148" s="6">
        <v>259579904</v>
      </c>
      <c r="S148" s="6">
        <v>296425594</v>
      </c>
      <c r="T148" s="6">
        <v>316112327</v>
      </c>
      <c r="U148" s="6">
        <v>337374095</v>
      </c>
      <c r="V148" s="6">
        <v>339708349</v>
      </c>
      <c r="W148" s="6">
        <v>360585510</v>
      </c>
      <c r="X148" s="6">
        <v>341262224</v>
      </c>
      <c r="Y148" s="6">
        <v>322043466</v>
      </c>
      <c r="Z148" s="6">
        <v>307008713</v>
      </c>
      <c r="AA148" s="6">
        <v>309615008</v>
      </c>
      <c r="AB148" s="6">
        <v>313045950</v>
      </c>
      <c r="AC148" s="6">
        <v>311855327</v>
      </c>
      <c r="AD148" s="6">
        <v>318016948</v>
      </c>
      <c r="AE148" s="6">
        <f>+'Balance Sheet by Segment (Y)'!J147</f>
        <v>355491692</v>
      </c>
    </row>
    <row r="149" spans="1:31" ht="15" customHeight="1" x14ac:dyDescent="0.15">
      <c r="A149" s="4" t="s">
        <v>23</v>
      </c>
      <c r="B149" s="4" t="s">
        <v>24</v>
      </c>
      <c r="C149" s="5" t="s">
        <v>130</v>
      </c>
      <c r="D149" s="11">
        <v>0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6">
        <v>50252417</v>
      </c>
      <c r="L149" s="6">
        <v>57393842</v>
      </c>
      <c r="M149" s="6">
        <v>57984223</v>
      </c>
      <c r="N149" s="6">
        <v>54752463</v>
      </c>
      <c r="O149" s="6">
        <v>50808143</v>
      </c>
      <c r="P149" s="6">
        <v>48178968</v>
      </c>
      <c r="Q149" s="6">
        <v>47066723</v>
      </c>
      <c r="R149" s="6">
        <v>36898804</v>
      </c>
      <c r="S149" s="6">
        <v>39821314</v>
      </c>
      <c r="T149" s="6">
        <v>39840108</v>
      </c>
      <c r="U149" s="6">
        <v>45809171</v>
      </c>
      <c r="V149" s="6">
        <v>45252860</v>
      </c>
      <c r="W149" s="6">
        <v>42170599</v>
      </c>
      <c r="X149" s="6">
        <v>39479258</v>
      </c>
      <c r="Y149" s="6">
        <v>41584217</v>
      </c>
      <c r="Z149" s="6">
        <v>310617789</v>
      </c>
      <c r="AA149" s="6">
        <v>301021184</v>
      </c>
      <c r="AB149" s="6">
        <v>299186774</v>
      </c>
      <c r="AC149" s="6">
        <v>290754892</v>
      </c>
      <c r="AD149" s="6">
        <v>292143938</v>
      </c>
      <c r="AE149" s="6">
        <f>+'Balance Sheet by Segment (Y)'!J148</f>
        <v>271233222</v>
      </c>
    </row>
    <row r="150" spans="1:31" ht="15" customHeight="1" x14ac:dyDescent="0.15">
      <c r="A150" s="4" t="s">
        <v>23</v>
      </c>
      <c r="B150" s="4" t="s">
        <v>24</v>
      </c>
      <c r="C150" s="5" t="s">
        <v>139</v>
      </c>
      <c r="D150" s="6">
        <v>259807569</v>
      </c>
      <c r="E150" s="6">
        <v>233698753</v>
      </c>
      <c r="F150" s="6">
        <v>235788475</v>
      </c>
      <c r="G150" s="6">
        <v>248247467</v>
      </c>
      <c r="H150" s="6">
        <v>250949372</v>
      </c>
      <c r="I150" s="6">
        <v>250788036</v>
      </c>
      <c r="J150" s="6">
        <v>253503930</v>
      </c>
      <c r="K150" s="6">
        <v>270691351</v>
      </c>
      <c r="L150" s="6">
        <v>275755905</v>
      </c>
      <c r="M150" s="6">
        <v>272588096</v>
      </c>
      <c r="N150" s="6">
        <v>92091676</v>
      </c>
      <c r="O150" s="6">
        <v>254428936</v>
      </c>
      <c r="P150" s="6">
        <v>98250897</v>
      </c>
      <c r="Q150" s="6">
        <v>97662061</v>
      </c>
      <c r="R150" s="6">
        <v>98304702</v>
      </c>
      <c r="S150" s="6">
        <v>259209920</v>
      </c>
      <c r="T150" s="6">
        <v>261682695</v>
      </c>
      <c r="U150" s="6">
        <v>275217293</v>
      </c>
      <c r="V150" s="6">
        <v>116241901</v>
      </c>
      <c r="W150" s="6">
        <v>122742508</v>
      </c>
      <c r="X150" s="6">
        <v>124953898</v>
      </c>
      <c r="Y150" s="6">
        <v>127109443</v>
      </c>
      <c r="Z150" s="6">
        <v>132215652</v>
      </c>
      <c r="AA150" s="6">
        <v>142821150</v>
      </c>
      <c r="AB150" s="6">
        <v>146238755</v>
      </c>
      <c r="AC150" s="6">
        <v>148483483</v>
      </c>
      <c r="AD150" s="6">
        <v>144529979</v>
      </c>
      <c r="AE150" s="6">
        <f>+'Balance Sheet by Segment (Y)'!J149</f>
        <v>151185254</v>
      </c>
    </row>
    <row r="151" spans="1:31" ht="15" customHeight="1" x14ac:dyDescent="0.15">
      <c r="A151" s="4" t="s">
        <v>23</v>
      </c>
      <c r="B151" s="4" t="s">
        <v>24</v>
      </c>
      <c r="C151" s="5" t="s">
        <v>140</v>
      </c>
      <c r="D151" s="6">
        <v>44697525</v>
      </c>
      <c r="E151" s="6">
        <v>44301787</v>
      </c>
      <c r="F151" s="6">
        <v>43306460</v>
      </c>
      <c r="G151" s="6">
        <v>42590179</v>
      </c>
      <c r="H151" s="6">
        <v>42301985</v>
      </c>
      <c r="I151" s="6">
        <v>41658676</v>
      </c>
      <c r="J151" s="6">
        <v>41922813</v>
      </c>
      <c r="K151" s="6">
        <v>41775238</v>
      </c>
      <c r="L151" s="6">
        <v>41038938</v>
      </c>
      <c r="M151" s="6">
        <v>41508440</v>
      </c>
      <c r="N151" s="6">
        <v>41625960</v>
      </c>
      <c r="O151" s="6">
        <v>43458719</v>
      </c>
      <c r="P151" s="6">
        <v>44117823</v>
      </c>
      <c r="Q151" s="6">
        <v>45905841</v>
      </c>
      <c r="R151" s="6">
        <v>46918278</v>
      </c>
      <c r="S151" s="6">
        <v>50377771</v>
      </c>
      <c r="T151" s="6">
        <v>51054742</v>
      </c>
      <c r="U151" s="6">
        <v>53859353</v>
      </c>
      <c r="V151" s="6">
        <v>57740715</v>
      </c>
      <c r="W151" s="6">
        <v>59817404</v>
      </c>
      <c r="X151" s="6">
        <v>61661956</v>
      </c>
      <c r="Y151" s="6">
        <v>66871325</v>
      </c>
      <c r="Z151" s="6">
        <v>68532851</v>
      </c>
      <c r="AA151" s="6">
        <v>71181280</v>
      </c>
      <c r="AB151" s="6">
        <v>71906129</v>
      </c>
      <c r="AC151" s="6">
        <v>71907614</v>
      </c>
      <c r="AD151" s="6">
        <v>72858215</v>
      </c>
      <c r="AE151" s="6">
        <f>+'Balance Sheet by Segment (Y)'!J150</f>
        <v>71574400</v>
      </c>
    </row>
    <row r="152" spans="1:31" ht="15" customHeight="1" x14ac:dyDescent="0.15">
      <c r="A152" s="4" t="s">
        <v>23</v>
      </c>
      <c r="B152" s="4" t="s">
        <v>24</v>
      </c>
      <c r="C152" s="5" t="s">
        <v>141</v>
      </c>
      <c r="D152" s="6">
        <v>239836784</v>
      </c>
      <c r="E152" s="6">
        <v>239863928</v>
      </c>
      <c r="F152" s="6">
        <v>239458694</v>
      </c>
      <c r="G152" s="6">
        <v>240516299</v>
      </c>
      <c r="H152" s="6">
        <v>235435361</v>
      </c>
      <c r="I152" s="6">
        <v>235634370</v>
      </c>
      <c r="J152" s="6">
        <v>160269480</v>
      </c>
      <c r="K152" s="6">
        <v>162771442</v>
      </c>
      <c r="L152" s="6">
        <v>160345669</v>
      </c>
      <c r="M152" s="6">
        <v>157258436</v>
      </c>
      <c r="N152" s="6">
        <v>154340557</v>
      </c>
      <c r="O152" s="6">
        <v>163087104</v>
      </c>
      <c r="P152" s="6">
        <v>156171860</v>
      </c>
      <c r="Q152" s="6">
        <v>154488175</v>
      </c>
      <c r="R152" s="6">
        <v>159719090</v>
      </c>
      <c r="S152" s="6">
        <v>163819618</v>
      </c>
      <c r="T152" s="6">
        <v>161750137</v>
      </c>
      <c r="U152" s="6">
        <v>160159040</v>
      </c>
      <c r="V152" s="6">
        <v>159846468</v>
      </c>
      <c r="W152" s="6">
        <v>155954931</v>
      </c>
      <c r="X152" s="6">
        <v>154245751</v>
      </c>
      <c r="Y152" s="6">
        <v>152458476</v>
      </c>
      <c r="Z152" s="6">
        <v>150271765</v>
      </c>
      <c r="AA152" s="6">
        <v>147755819</v>
      </c>
      <c r="AB152" s="6">
        <v>145983410</v>
      </c>
      <c r="AC152" s="6">
        <v>144905394</v>
      </c>
      <c r="AD152" s="6">
        <v>144083729</v>
      </c>
      <c r="AE152" s="6">
        <f>+'Balance Sheet by Segment (Y)'!J151</f>
        <v>143787102</v>
      </c>
    </row>
    <row r="153" spans="1:31" ht="15" customHeight="1" x14ac:dyDescent="0.15">
      <c r="A153" s="4" t="s">
        <v>23</v>
      </c>
      <c r="B153" s="4" t="s">
        <v>24</v>
      </c>
      <c r="C153" s="5" t="s">
        <v>142</v>
      </c>
      <c r="D153" s="11">
        <v>0</v>
      </c>
      <c r="E153" s="11">
        <v>0</v>
      </c>
      <c r="F153" s="11">
        <v>0</v>
      </c>
      <c r="G153" s="11">
        <v>0</v>
      </c>
      <c r="H153" s="6">
        <v>232717375</v>
      </c>
      <c r="I153" s="6">
        <v>231763751</v>
      </c>
      <c r="J153" s="6">
        <v>235875855</v>
      </c>
      <c r="K153" s="6">
        <v>226920665</v>
      </c>
      <c r="L153" s="6">
        <v>224477142</v>
      </c>
      <c r="M153" s="6">
        <v>220393336</v>
      </c>
      <c r="N153" s="6">
        <v>215215431</v>
      </c>
      <c r="O153" s="6">
        <v>214203738</v>
      </c>
      <c r="P153" s="6">
        <v>212128366</v>
      </c>
      <c r="Q153" s="6">
        <v>211879731</v>
      </c>
      <c r="R153" s="6">
        <v>210293333</v>
      </c>
      <c r="S153" s="6">
        <v>212668551</v>
      </c>
      <c r="T153" s="6">
        <v>211218251</v>
      </c>
      <c r="U153" s="6">
        <v>216822456</v>
      </c>
      <c r="V153" s="6">
        <v>208520133</v>
      </c>
      <c r="W153" s="6">
        <v>210523629</v>
      </c>
      <c r="X153" s="6">
        <v>215303921</v>
      </c>
      <c r="Y153" s="6">
        <v>216029941</v>
      </c>
      <c r="Z153" s="6">
        <v>209967340</v>
      </c>
      <c r="AA153" s="6">
        <v>207712635</v>
      </c>
      <c r="AB153" s="6">
        <v>205563646</v>
      </c>
      <c r="AC153" s="6">
        <v>197857278</v>
      </c>
      <c r="AD153" s="6">
        <v>192898937</v>
      </c>
      <c r="AE153" s="6">
        <f>+'Balance Sheet by Segment (Y)'!J152</f>
        <v>190796182</v>
      </c>
    </row>
    <row r="154" spans="1:31" ht="15" customHeight="1" x14ac:dyDescent="0.15">
      <c r="A154" s="4" t="s">
        <v>23</v>
      </c>
      <c r="B154" s="4" t="s">
        <v>24</v>
      </c>
      <c r="C154" s="5" t="s">
        <v>143</v>
      </c>
      <c r="D154" s="6">
        <v>57823600</v>
      </c>
      <c r="E154" s="6">
        <v>59632209</v>
      </c>
      <c r="F154" s="6">
        <v>65463120</v>
      </c>
      <c r="G154" s="6">
        <v>73410553</v>
      </c>
      <c r="H154" s="6">
        <v>95161118</v>
      </c>
      <c r="I154" s="6">
        <v>96646906</v>
      </c>
      <c r="J154" s="6">
        <v>86972289</v>
      </c>
      <c r="K154" s="6">
        <v>102682003</v>
      </c>
      <c r="L154" s="6">
        <v>112203636</v>
      </c>
      <c r="M154" s="6">
        <v>125624695</v>
      </c>
      <c r="N154" s="6">
        <v>127522059</v>
      </c>
      <c r="O154" s="6">
        <v>120186430</v>
      </c>
      <c r="P154" s="6">
        <v>125640621</v>
      </c>
      <c r="Q154" s="6">
        <v>120615445</v>
      </c>
      <c r="R154" s="6">
        <v>110327937</v>
      </c>
      <c r="S154" s="6">
        <v>101114162</v>
      </c>
      <c r="T154" s="6">
        <v>109470075</v>
      </c>
      <c r="U154" s="6">
        <v>123854120</v>
      </c>
      <c r="V154" s="6">
        <v>137682700</v>
      </c>
      <c r="W154" s="6">
        <v>137134660</v>
      </c>
      <c r="X154" s="6">
        <v>134489400</v>
      </c>
      <c r="Y154" s="6">
        <v>141898794</v>
      </c>
      <c r="Z154" s="6">
        <v>148832943</v>
      </c>
      <c r="AA154" s="6">
        <v>155876169</v>
      </c>
      <c r="AB154" s="6">
        <v>151816062</v>
      </c>
      <c r="AC154" s="6">
        <v>158748538</v>
      </c>
      <c r="AD154" s="6">
        <v>164894305</v>
      </c>
      <c r="AE154" s="6">
        <f>+'Balance Sheet by Segment (Y)'!J153</f>
        <v>161506387</v>
      </c>
    </row>
    <row r="155" spans="1:31" ht="15" customHeight="1" x14ac:dyDescent="0.15">
      <c r="A155" s="7" t="s">
        <v>23</v>
      </c>
      <c r="B155" s="7" t="s">
        <v>24</v>
      </c>
      <c r="C155" s="8" t="s">
        <v>144</v>
      </c>
      <c r="D155" s="9">
        <v>963361301</v>
      </c>
      <c r="E155" s="9">
        <v>925574766</v>
      </c>
      <c r="F155" s="9">
        <v>929157795</v>
      </c>
      <c r="G155" s="9">
        <v>972030790</v>
      </c>
      <c r="H155" s="9">
        <v>1218310595</v>
      </c>
      <c r="I155" s="9">
        <v>1187654013</v>
      </c>
      <c r="J155" s="9">
        <v>1162189705</v>
      </c>
      <c r="K155" s="9">
        <v>1254989280</v>
      </c>
      <c r="L155" s="9">
        <v>1284287894</v>
      </c>
      <c r="M155" s="9">
        <v>1226317152</v>
      </c>
      <c r="N155" s="9">
        <v>997357291</v>
      </c>
      <c r="O155" s="9">
        <v>1150214861</v>
      </c>
      <c r="P155" s="9">
        <v>1342517811</v>
      </c>
      <c r="Q155" s="9">
        <v>984214743</v>
      </c>
      <c r="R155" s="9">
        <v>1075807025</v>
      </c>
      <c r="S155" s="9">
        <v>1277881566</v>
      </c>
      <c r="T155" s="9">
        <v>1333013639</v>
      </c>
      <c r="U155" s="9">
        <v>1404071098</v>
      </c>
      <c r="V155" s="9">
        <v>1265123632</v>
      </c>
      <c r="W155" s="9">
        <v>1305526168</v>
      </c>
      <c r="X155" s="9">
        <v>1247822076</v>
      </c>
      <c r="Y155" s="9">
        <v>1265188084</v>
      </c>
      <c r="Z155" s="9">
        <v>1498946529</v>
      </c>
      <c r="AA155" s="9">
        <v>1547626561</v>
      </c>
      <c r="AB155" s="9">
        <v>1568865207</v>
      </c>
      <c r="AC155" s="9">
        <v>1552298850</v>
      </c>
      <c r="AD155" s="9">
        <v>1589914293</v>
      </c>
      <c r="AE155" s="9">
        <f>+'Balance Sheet by Segment (Y)'!J154</f>
        <v>1628472270</v>
      </c>
    </row>
    <row r="156" spans="1:31" ht="15" customHeight="1" x14ac:dyDescent="0.15">
      <c r="A156" s="7" t="s">
        <v>23</v>
      </c>
      <c r="B156" s="7" t="s">
        <v>24</v>
      </c>
      <c r="C156" s="8" t="s">
        <v>145</v>
      </c>
      <c r="D156" s="9">
        <v>1825560972</v>
      </c>
      <c r="E156" s="9">
        <v>1883314594</v>
      </c>
      <c r="F156" s="9">
        <v>1876687667</v>
      </c>
      <c r="G156" s="9">
        <v>2031181418</v>
      </c>
      <c r="H156" s="9">
        <v>2265157962</v>
      </c>
      <c r="I156" s="9">
        <v>2221449133</v>
      </c>
      <c r="J156" s="9">
        <v>2312984825</v>
      </c>
      <c r="K156" s="9">
        <v>2392376866</v>
      </c>
      <c r="L156" s="9">
        <v>2366603142</v>
      </c>
      <c r="M156" s="9">
        <v>2312936406</v>
      </c>
      <c r="N156" s="9">
        <v>2374956401</v>
      </c>
      <c r="O156" s="9">
        <v>2447888430</v>
      </c>
      <c r="P156" s="9">
        <v>2720766893</v>
      </c>
      <c r="Q156" s="9">
        <v>2349431812</v>
      </c>
      <c r="R156" s="9">
        <v>2420057219</v>
      </c>
      <c r="S156" s="9">
        <v>2445405597</v>
      </c>
      <c r="T156" s="9">
        <v>2449403329</v>
      </c>
      <c r="U156" s="9">
        <v>2562194558</v>
      </c>
      <c r="V156" s="9">
        <v>2581869173</v>
      </c>
      <c r="W156" s="9">
        <v>2649000139</v>
      </c>
      <c r="X156" s="9">
        <v>2598768539</v>
      </c>
      <c r="Y156" s="9">
        <v>2519543191</v>
      </c>
      <c r="Z156" s="9">
        <v>2504515559</v>
      </c>
      <c r="AA156" s="9">
        <v>2544688617</v>
      </c>
      <c r="AB156" s="9">
        <v>2576697867</v>
      </c>
      <c r="AC156" s="9">
        <v>2476557718</v>
      </c>
      <c r="AD156" s="9">
        <v>2536188862</v>
      </c>
      <c r="AE156" s="9">
        <f>+'Balance Sheet by Segment (Y)'!J155</f>
        <v>2616401834</v>
      </c>
    </row>
    <row r="157" spans="1:31" ht="15" customHeight="1" x14ac:dyDescent="0.15">
      <c r="A157" s="4" t="s">
        <v>23</v>
      </c>
      <c r="B157" s="4" t="s">
        <v>24</v>
      </c>
      <c r="C157" s="5" t="s">
        <v>147</v>
      </c>
      <c r="D157" s="6">
        <v>440062115</v>
      </c>
      <c r="E157" s="6">
        <v>514728423</v>
      </c>
      <c r="F157" s="6">
        <v>466998634</v>
      </c>
      <c r="G157" s="6">
        <v>484885449</v>
      </c>
      <c r="H157" s="6">
        <v>538955562</v>
      </c>
      <c r="I157" s="6">
        <v>512212470</v>
      </c>
      <c r="J157" s="6">
        <v>602855467</v>
      </c>
      <c r="K157" s="6">
        <v>643604906</v>
      </c>
      <c r="L157" s="6">
        <v>691279203</v>
      </c>
      <c r="M157" s="6">
        <v>739860543</v>
      </c>
      <c r="N157" s="6">
        <v>695770447</v>
      </c>
      <c r="O157" s="6">
        <v>652374892</v>
      </c>
      <c r="P157" s="6">
        <v>654044026</v>
      </c>
      <c r="Q157" s="6">
        <v>611156861</v>
      </c>
      <c r="R157" s="6">
        <v>618531040</v>
      </c>
      <c r="S157" s="6">
        <v>602325311</v>
      </c>
      <c r="T157" s="6">
        <v>599884371</v>
      </c>
      <c r="U157" s="6">
        <v>696908790</v>
      </c>
      <c r="V157" s="6">
        <v>647905629</v>
      </c>
      <c r="W157" s="6">
        <v>710688979</v>
      </c>
      <c r="X157" s="6">
        <v>785808946</v>
      </c>
      <c r="Y157" s="6">
        <v>796179101</v>
      </c>
      <c r="Z157" s="6">
        <v>794158520</v>
      </c>
      <c r="AA157" s="6">
        <v>835606683</v>
      </c>
      <c r="AB157" s="6">
        <v>854844520</v>
      </c>
      <c r="AC157" s="6">
        <v>778242521</v>
      </c>
      <c r="AD157" s="6">
        <v>794524074</v>
      </c>
      <c r="AE157" s="6">
        <f>+'Balance Sheet by Segment (Y)'!J156</f>
        <v>821986343</v>
      </c>
    </row>
    <row r="158" spans="1:31" ht="15" customHeight="1" x14ac:dyDescent="0.15">
      <c r="A158" s="4" t="s">
        <v>23</v>
      </c>
      <c r="B158" s="4" t="s">
        <v>24</v>
      </c>
      <c r="C158" s="5" t="s">
        <v>148</v>
      </c>
      <c r="D158" s="11">
        <v>0</v>
      </c>
      <c r="E158" s="11">
        <v>0</v>
      </c>
      <c r="F158" s="11">
        <v>0</v>
      </c>
      <c r="G158" s="11">
        <v>0</v>
      </c>
      <c r="H158" s="6">
        <v>17445436</v>
      </c>
      <c r="I158" s="6">
        <v>17421691</v>
      </c>
      <c r="J158" s="6">
        <v>17550038</v>
      </c>
      <c r="K158" s="6">
        <v>17220682</v>
      </c>
      <c r="L158" s="6">
        <v>17352441</v>
      </c>
      <c r="M158" s="6">
        <v>17457603</v>
      </c>
      <c r="N158" s="6">
        <v>17464388</v>
      </c>
      <c r="O158" s="6">
        <v>17780338</v>
      </c>
      <c r="P158" s="6">
        <v>18091541</v>
      </c>
      <c r="Q158" s="6">
        <v>19427810</v>
      </c>
      <c r="R158" s="6">
        <v>20079173</v>
      </c>
      <c r="S158" s="6">
        <v>21106404</v>
      </c>
      <c r="T158" s="6">
        <v>20888744</v>
      </c>
      <c r="U158" s="6">
        <v>21364548</v>
      </c>
      <c r="V158" s="6">
        <v>21636892</v>
      </c>
      <c r="W158" s="6">
        <v>21929954</v>
      </c>
      <c r="X158" s="6">
        <v>26624490</v>
      </c>
      <c r="Y158" s="6">
        <v>27238074</v>
      </c>
      <c r="Z158" s="6">
        <v>27443969</v>
      </c>
      <c r="AA158" s="6">
        <v>28141825</v>
      </c>
      <c r="AB158" s="6">
        <v>28119613</v>
      </c>
      <c r="AC158" s="6">
        <v>27078303</v>
      </c>
      <c r="AD158" s="6">
        <v>26506086</v>
      </c>
      <c r="AE158" s="6">
        <f>+'Balance Sheet by Segment (Y)'!J157</f>
        <v>26764988</v>
      </c>
    </row>
    <row r="159" spans="1:31" ht="15" customHeight="1" x14ac:dyDescent="0.15">
      <c r="A159" s="4" t="s">
        <v>23</v>
      </c>
      <c r="B159" s="4" t="s">
        <v>24</v>
      </c>
      <c r="C159" s="5" t="s">
        <v>138</v>
      </c>
      <c r="D159" s="6">
        <v>197164572</v>
      </c>
      <c r="E159" s="6">
        <v>209170811</v>
      </c>
      <c r="F159" s="6">
        <v>197820083</v>
      </c>
      <c r="G159" s="6">
        <v>234925725</v>
      </c>
      <c r="H159" s="6">
        <v>201572028</v>
      </c>
      <c r="I159" s="6">
        <v>199018134</v>
      </c>
      <c r="J159" s="6">
        <v>199801003</v>
      </c>
      <c r="K159" s="6">
        <v>225505979</v>
      </c>
      <c r="L159" s="6">
        <v>179649911</v>
      </c>
      <c r="M159" s="6">
        <v>153321775</v>
      </c>
      <c r="N159" s="6">
        <v>226242622</v>
      </c>
      <c r="O159" s="6">
        <v>284051882</v>
      </c>
      <c r="P159" s="6">
        <v>247893721</v>
      </c>
      <c r="Q159" s="6">
        <v>278683822</v>
      </c>
      <c r="R159" s="6">
        <v>342940878</v>
      </c>
      <c r="S159" s="6">
        <v>367763753</v>
      </c>
      <c r="T159" s="6">
        <v>317445523</v>
      </c>
      <c r="U159" s="6">
        <v>319794743</v>
      </c>
      <c r="V159" s="6">
        <v>342024724</v>
      </c>
      <c r="W159" s="6">
        <v>343947276</v>
      </c>
      <c r="X159" s="6">
        <v>307064366</v>
      </c>
      <c r="Y159" s="6">
        <v>241950396</v>
      </c>
      <c r="Z159" s="6">
        <v>276106991</v>
      </c>
      <c r="AA159" s="6">
        <v>321129877</v>
      </c>
      <c r="AB159" s="6">
        <v>310343681</v>
      </c>
      <c r="AC159" s="6">
        <v>288326255</v>
      </c>
      <c r="AD159" s="6">
        <v>303099084</v>
      </c>
      <c r="AE159" s="6">
        <f>+'Balance Sheet by Segment (Y)'!J158</f>
        <v>341074398</v>
      </c>
    </row>
    <row r="160" spans="1:31" ht="15" customHeight="1" x14ac:dyDescent="0.15">
      <c r="A160" s="4" t="s">
        <v>23</v>
      </c>
      <c r="B160" s="4" t="s">
        <v>24</v>
      </c>
      <c r="C160" s="5" t="s">
        <v>149</v>
      </c>
      <c r="D160" s="6">
        <v>985465</v>
      </c>
      <c r="E160" s="6">
        <v>499708</v>
      </c>
      <c r="F160" s="6">
        <v>1005026</v>
      </c>
      <c r="G160" s="6">
        <v>49593077</v>
      </c>
      <c r="H160" s="6">
        <v>37415807</v>
      </c>
      <c r="I160" s="6">
        <v>11762175</v>
      </c>
      <c r="J160" s="6">
        <v>5038028</v>
      </c>
      <c r="K160" s="6">
        <v>4880981</v>
      </c>
      <c r="L160" s="6">
        <v>4611858</v>
      </c>
      <c r="M160" s="6">
        <v>44145566</v>
      </c>
      <c r="N160" s="6">
        <v>52668134</v>
      </c>
      <c r="O160" s="6">
        <v>48646399</v>
      </c>
      <c r="P160" s="6">
        <v>7028148</v>
      </c>
      <c r="Q160" s="6">
        <v>7435643</v>
      </c>
      <c r="R160" s="6">
        <v>8104464</v>
      </c>
      <c r="S160" s="6">
        <v>5121901</v>
      </c>
      <c r="T160" s="6">
        <v>5473685</v>
      </c>
      <c r="U160" s="6">
        <v>14432248</v>
      </c>
      <c r="V160" s="6">
        <v>24318169</v>
      </c>
      <c r="W160" s="6">
        <v>10376261</v>
      </c>
      <c r="X160" s="6">
        <v>34151958</v>
      </c>
      <c r="Y160" s="6">
        <v>37077224</v>
      </c>
      <c r="Z160" s="6">
        <v>10443448</v>
      </c>
      <c r="AA160" s="6">
        <v>9905231</v>
      </c>
      <c r="AB160" s="6">
        <v>10074731</v>
      </c>
      <c r="AC160" s="6">
        <v>3523739</v>
      </c>
      <c r="AD160" s="6">
        <v>9028674</v>
      </c>
      <c r="AE160" s="6">
        <f>+'Balance Sheet by Segment (Y)'!J159</f>
        <v>2684862</v>
      </c>
    </row>
    <row r="161" spans="1:31" ht="15" customHeight="1" x14ac:dyDescent="0.15">
      <c r="A161" s="4" t="s">
        <v>23</v>
      </c>
      <c r="B161" s="4" t="s">
        <v>24</v>
      </c>
      <c r="C161" s="5" t="s">
        <v>150</v>
      </c>
      <c r="D161" s="6">
        <v>10632307</v>
      </c>
      <c r="E161" s="6">
        <v>11374498</v>
      </c>
      <c r="F161" s="6">
        <v>11710059</v>
      </c>
      <c r="G161" s="6">
        <v>11190656</v>
      </c>
      <c r="H161" s="6">
        <v>11590241</v>
      </c>
      <c r="I161" s="6">
        <v>11767711</v>
      </c>
      <c r="J161" s="6">
        <v>14177389</v>
      </c>
      <c r="K161" s="6">
        <v>19066441</v>
      </c>
      <c r="L161" s="6">
        <v>13772843</v>
      </c>
      <c r="M161" s="6">
        <v>14714921</v>
      </c>
      <c r="N161" s="6">
        <v>11279327</v>
      </c>
      <c r="O161" s="6">
        <v>18263829</v>
      </c>
      <c r="P161" s="6">
        <v>12977148</v>
      </c>
      <c r="Q161" s="6">
        <v>13042675</v>
      </c>
      <c r="R161" s="6">
        <v>12496122</v>
      </c>
      <c r="S161" s="6">
        <v>17734483</v>
      </c>
      <c r="T161" s="6">
        <v>12380151</v>
      </c>
      <c r="U161" s="6">
        <v>13095380</v>
      </c>
      <c r="V161" s="6">
        <v>14164944</v>
      </c>
      <c r="W161" s="6">
        <v>15775553</v>
      </c>
      <c r="X161" s="6">
        <v>12225610</v>
      </c>
      <c r="Y161" s="6">
        <v>11298388</v>
      </c>
      <c r="Z161" s="6">
        <v>11557870</v>
      </c>
      <c r="AA161" s="6">
        <v>21411382</v>
      </c>
      <c r="AB161" s="6">
        <v>15452115</v>
      </c>
      <c r="AC161" s="6">
        <v>13367922</v>
      </c>
      <c r="AD161" s="6">
        <v>12888281</v>
      </c>
      <c r="AE161" s="6">
        <f>+'Balance Sheet by Segment (Y)'!J160</f>
        <v>12403504</v>
      </c>
    </row>
    <row r="162" spans="1:31" ht="15" customHeight="1" x14ac:dyDescent="0.15">
      <c r="A162" s="4" t="s">
        <v>23</v>
      </c>
      <c r="B162" s="4" t="s">
        <v>24</v>
      </c>
      <c r="C162" s="5" t="s">
        <v>151</v>
      </c>
      <c r="D162" s="6">
        <v>9923972</v>
      </c>
      <c r="E162" s="6">
        <v>4566330</v>
      </c>
      <c r="F162" s="6">
        <v>4957726</v>
      </c>
      <c r="G162" s="6">
        <v>7864552</v>
      </c>
      <c r="H162" s="6">
        <v>6759276</v>
      </c>
      <c r="I162" s="6">
        <v>557360</v>
      </c>
      <c r="J162" s="6">
        <v>6990149</v>
      </c>
      <c r="K162" s="6">
        <v>7318369</v>
      </c>
      <c r="L162" s="6">
        <v>8032603</v>
      </c>
      <c r="M162" s="6">
        <v>1251820</v>
      </c>
      <c r="N162" s="6">
        <v>959984</v>
      </c>
      <c r="O162" s="6">
        <v>3658650</v>
      </c>
      <c r="P162" s="6">
        <v>6105194</v>
      </c>
      <c r="Q162" s="6">
        <v>4762646</v>
      </c>
      <c r="R162" s="6">
        <v>5744615</v>
      </c>
      <c r="S162" s="6">
        <v>6801472</v>
      </c>
      <c r="T162" s="6">
        <v>8518850</v>
      </c>
      <c r="U162" s="6">
        <v>5265218</v>
      </c>
      <c r="V162" s="6">
        <v>2998231</v>
      </c>
      <c r="W162" s="6">
        <v>1236927</v>
      </c>
      <c r="X162" s="6">
        <v>1438870</v>
      </c>
      <c r="Y162" s="6">
        <v>133960</v>
      </c>
      <c r="Z162" s="6">
        <v>396005</v>
      </c>
      <c r="AA162" s="6">
        <v>368477</v>
      </c>
      <c r="AB162" s="6">
        <v>2104071</v>
      </c>
      <c r="AC162" s="6">
        <v>2982373</v>
      </c>
      <c r="AD162" s="6">
        <v>1105490</v>
      </c>
      <c r="AE162" s="6">
        <f>+'Balance Sheet by Segment (Y)'!J161</f>
        <v>3523101</v>
      </c>
    </row>
    <row r="163" spans="1:31" ht="15" customHeight="1" x14ac:dyDescent="0.15">
      <c r="A163" s="4" t="s">
        <v>23</v>
      </c>
      <c r="B163" s="4" t="s">
        <v>24</v>
      </c>
      <c r="C163" s="5" t="s">
        <v>152</v>
      </c>
      <c r="D163" s="6">
        <v>15051829</v>
      </c>
      <c r="E163" s="6">
        <v>15953471</v>
      </c>
      <c r="F163" s="6">
        <v>16321865</v>
      </c>
      <c r="G163" s="6">
        <v>19789159</v>
      </c>
      <c r="H163" s="6">
        <v>15176153</v>
      </c>
      <c r="I163" s="6">
        <v>15192853</v>
      </c>
      <c r="J163" s="6">
        <v>16246607</v>
      </c>
      <c r="K163" s="6">
        <v>18573970</v>
      </c>
      <c r="L163" s="6">
        <v>15095677</v>
      </c>
      <c r="M163" s="6">
        <v>16971608</v>
      </c>
      <c r="N163" s="6">
        <v>20623871</v>
      </c>
      <c r="O163" s="6">
        <v>27151480</v>
      </c>
      <c r="P163" s="6">
        <v>22631283</v>
      </c>
      <c r="Q163" s="6">
        <v>26784209</v>
      </c>
      <c r="R163" s="6">
        <v>24736165</v>
      </c>
      <c r="S163" s="6">
        <v>27545898</v>
      </c>
      <c r="T163" s="6">
        <v>21389877</v>
      </c>
      <c r="U163" s="6">
        <v>21896634</v>
      </c>
      <c r="V163" s="6">
        <v>24322561</v>
      </c>
      <c r="W163" s="6">
        <v>23377388</v>
      </c>
      <c r="X163" s="6">
        <v>19909288</v>
      </c>
      <c r="Y163" s="6">
        <v>20356852</v>
      </c>
      <c r="Z163" s="6">
        <v>18324789</v>
      </c>
      <c r="AA163" s="6">
        <v>19482221</v>
      </c>
      <c r="AB163" s="6">
        <v>16082265</v>
      </c>
      <c r="AC163" s="6">
        <v>16397157</v>
      </c>
      <c r="AD163" s="6">
        <v>16618876</v>
      </c>
      <c r="AE163" s="6">
        <f>+'Balance Sheet by Segment (Y)'!J162</f>
        <v>20311992</v>
      </c>
    </row>
    <row r="164" spans="1:31" ht="15" customHeight="1" x14ac:dyDescent="0.15">
      <c r="A164" s="7" t="s">
        <v>23</v>
      </c>
      <c r="B164" s="7" t="s">
        <v>24</v>
      </c>
      <c r="C164" s="8" t="s">
        <v>282</v>
      </c>
      <c r="D164" s="9">
        <v>673820260</v>
      </c>
      <c r="E164" s="9">
        <v>756293241</v>
      </c>
      <c r="F164" s="9">
        <v>698813393</v>
      </c>
      <c r="G164" s="9">
        <v>808248618</v>
      </c>
      <c r="H164" s="9">
        <v>828914503</v>
      </c>
      <c r="I164" s="9">
        <v>767932394</v>
      </c>
      <c r="J164" s="9">
        <v>862658681</v>
      </c>
      <c r="K164" s="9">
        <v>936171328</v>
      </c>
      <c r="L164" s="9">
        <v>929794536</v>
      </c>
      <c r="M164" s="9">
        <v>987723836</v>
      </c>
      <c r="N164" s="9">
        <v>1025008773</v>
      </c>
      <c r="O164" s="9">
        <v>1051927470</v>
      </c>
      <c r="P164" s="9">
        <v>968771061</v>
      </c>
      <c r="Q164" s="9">
        <v>961293666</v>
      </c>
      <c r="R164" s="9">
        <v>1032632457</v>
      </c>
      <c r="S164" s="9">
        <v>1048399222</v>
      </c>
      <c r="T164" s="9">
        <v>985981201</v>
      </c>
      <c r="U164" s="9">
        <v>1092757561</v>
      </c>
      <c r="V164" s="9">
        <v>1077371150</v>
      </c>
      <c r="W164" s="9">
        <v>1127332338</v>
      </c>
      <c r="X164" s="9">
        <v>1187223528</v>
      </c>
      <c r="Y164" s="9">
        <v>1134233995</v>
      </c>
      <c r="Z164" s="9">
        <v>1138431592</v>
      </c>
      <c r="AA164" s="9">
        <v>1236045696</v>
      </c>
      <c r="AB164" s="9">
        <v>1237020996</v>
      </c>
      <c r="AC164" s="9">
        <v>1129918270</v>
      </c>
      <c r="AD164" s="9">
        <v>1163770565</v>
      </c>
      <c r="AE164" s="9">
        <f>+'Balance Sheet by Segment (Y)'!J163</f>
        <v>1228749188</v>
      </c>
    </row>
    <row r="165" spans="1:31" ht="15" customHeight="1" x14ac:dyDescent="0.15">
      <c r="A165" s="4" t="s">
        <v>23</v>
      </c>
      <c r="B165" s="4" t="s">
        <v>24</v>
      </c>
      <c r="C165" s="5" t="s">
        <v>154</v>
      </c>
      <c r="D165" s="6">
        <v>388838</v>
      </c>
      <c r="E165" s="6">
        <v>398156</v>
      </c>
      <c r="F165" s="6">
        <v>398156</v>
      </c>
      <c r="G165" s="6">
        <v>219405</v>
      </c>
      <c r="H165" s="6">
        <v>215505</v>
      </c>
      <c r="I165" s="6">
        <v>217455</v>
      </c>
      <c r="J165" s="6">
        <v>214890</v>
      </c>
      <c r="K165" s="6">
        <v>391113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 s="11">
        <v>0</v>
      </c>
      <c r="AB165" s="11">
        <v>0</v>
      </c>
      <c r="AC165" s="11">
        <v>0</v>
      </c>
      <c r="AD165" s="11">
        <v>0</v>
      </c>
      <c r="AE165" s="11">
        <f>+'Balance Sheet by Segment (Y)'!J164</f>
        <v>0</v>
      </c>
    </row>
    <row r="166" spans="1:31" ht="15" customHeight="1" x14ac:dyDescent="0.15">
      <c r="A166" s="7" t="s">
        <v>23</v>
      </c>
      <c r="B166" s="7" t="s">
        <v>24</v>
      </c>
      <c r="C166" s="8" t="s">
        <v>155</v>
      </c>
      <c r="D166" s="9">
        <v>674209098</v>
      </c>
      <c r="E166" s="9">
        <v>756691397</v>
      </c>
      <c r="F166" s="9">
        <v>699211549</v>
      </c>
      <c r="G166" s="9">
        <v>808468023</v>
      </c>
      <c r="H166" s="9">
        <v>829130008</v>
      </c>
      <c r="I166" s="9">
        <v>768149849</v>
      </c>
      <c r="J166" s="9">
        <v>862873571</v>
      </c>
      <c r="K166" s="9">
        <v>936562441</v>
      </c>
      <c r="L166" s="9">
        <v>929794536</v>
      </c>
      <c r="M166" s="9">
        <v>987723836</v>
      </c>
      <c r="N166" s="9">
        <v>1025008773</v>
      </c>
      <c r="O166" s="9">
        <v>1051927470</v>
      </c>
      <c r="P166" s="9">
        <v>968771061</v>
      </c>
      <c r="Q166" s="9">
        <v>961293666</v>
      </c>
      <c r="R166" s="9">
        <v>1032632457</v>
      </c>
      <c r="S166" s="9">
        <v>1048399222</v>
      </c>
      <c r="T166" s="9">
        <v>985981201</v>
      </c>
      <c r="U166" s="9">
        <v>1092757561</v>
      </c>
      <c r="V166" s="9">
        <v>1077371150</v>
      </c>
      <c r="W166" s="9">
        <v>1127332338</v>
      </c>
      <c r="X166" s="9">
        <v>1187223528</v>
      </c>
      <c r="Y166" s="9">
        <v>1134233995</v>
      </c>
      <c r="Z166" s="9">
        <v>1138431592</v>
      </c>
      <c r="AA166" s="9">
        <v>1236045696</v>
      </c>
      <c r="AB166" s="9">
        <v>1237020996</v>
      </c>
      <c r="AC166" s="9">
        <v>1129918270</v>
      </c>
      <c r="AD166" s="9">
        <v>1163770565</v>
      </c>
      <c r="AE166" s="9">
        <f>+'Balance Sheet by Segment (Y)'!J165</f>
        <v>1228749188</v>
      </c>
    </row>
    <row r="167" spans="1:31" ht="15" customHeight="1" x14ac:dyDescent="0.15">
      <c r="A167" s="4" t="s">
        <v>23</v>
      </c>
      <c r="B167" s="4" t="s">
        <v>24</v>
      </c>
      <c r="C167" s="5" t="s">
        <v>147</v>
      </c>
      <c r="D167" s="6">
        <v>272510847</v>
      </c>
      <c r="E167" s="6">
        <v>228732287</v>
      </c>
      <c r="F167" s="6">
        <v>275474294</v>
      </c>
      <c r="G167" s="6">
        <v>292763402</v>
      </c>
      <c r="H167" s="6">
        <v>273843181</v>
      </c>
      <c r="I167" s="6">
        <v>280330572</v>
      </c>
      <c r="J167" s="6">
        <v>225958606</v>
      </c>
      <c r="K167" s="6">
        <v>231428295</v>
      </c>
      <c r="L167" s="6">
        <v>212732381</v>
      </c>
      <c r="M167" s="6">
        <v>140968484</v>
      </c>
      <c r="N167" s="6">
        <v>181436489</v>
      </c>
      <c r="O167" s="6">
        <v>220499759</v>
      </c>
      <c r="P167" s="6">
        <v>188705806</v>
      </c>
      <c r="Q167" s="6">
        <v>187633441</v>
      </c>
      <c r="R167" s="6">
        <v>142790348</v>
      </c>
      <c r="S167" s="6">
        <v>150763878</v>
      </c>
      <c r="T167" s="6">
        <v>198025665</v>
      </c>
      <c r="U167" s="6">
        <v>188752246</v>
      </c>
      <c r="V167" s="6">
        <v>237661337</v>
      </c>
      <c r="W167" s="6">
        <v>236473665</v>
      </c>
      <c r="X167" s="6">
        <v>152056622</v>
      </c>
      <c r="Y167" s="6">
        <v>130810409</v>
      </c>
      <c r="Z167" s="6">
        <v>91100201</v>
      </c>
      <c r="AA167" s="6">
        <v>94662709</v>
      </c>
      <c r="AB167" s="6">
        <v>98499007</v>
      </c>
      <c r="AC167" s="6">
        <v>96002866</v>
      </c>
      <c r="AD167" s="6">
        <v>116446250</v>
      </c>
      <c r="AE167" s="6">
        <f>+'Balance Sheet by Segment (Y)'!J166</f>
        <v>118979782</v>
      </c>
    </row>
    <row r="168" spans="1:31" ht="15" customHeight="1" x14ac:dyDescent="0.15">
      <c r="A168" s="4" t="s">
        <v>23</v>
      </c>
      <c r="B168" s="4" t="s">
        <v>24</v>
      </c>
      <c r="C168" s="5" t="s">
        <v>148</v>
      </c>
      <c r="D168" s="11">
        <v>0</v>
      </c>
      <c r="E168" s="11">
        <v>0</v>
      </c>
      <c r="F168" s="11">
        <v>0</v>
      </c>
      <c r="G168" s="11">
        <v>0</v>
      </c>
      <c r="H168" s="6">
        <v>194821970</v>
      </c>
      <c r="I168" s="6">
        <v>193637215</v>
      </c>
      <c r="J168" s="6">
        <v>190378363</v>
      </c>
      <c r="K168" s="6">
        <v>186403225</v>
      </c>
      <c r="L168" s="6">
        <v>183937720</v>
      </c>
      <c r="M168" s="6">
        <v>180293660</v>
      </c>
      <c r="N168" s="6">
        <v>175885991</v>
      </c>
      <c r="O168" s="6">
        <v>174161789</v>
      </c>
      <c r="P168" s="6">
        <v>171308899</v>
      </c>
      <c r="Q168" s="6">
        <v>169449396</v>
      </c>
      <c r="R168" s="6">
        <v>166862529</v>
      </c>
      <c r="S168" s="6">
        <v>166426145</v>
      </c>
      <c r="T168" s="6">
        <v>164040606</v>
      </c>
      <c r="U168" s="6">
        <v>166066865</v>
      </c>
      <c r="V168" s="6">
        <v>172423882</v>
      </c>
      <c r="W168" s="6">
        <v>171896593</v>
      </c>
      <c r="X168" s="6">
        <v>219106409</v>
      </c>
      <c r="Y168" s="6">
        <v>215440923</v>
      </c>
      <c r="Z168" s="6">
        <v>209281110</v>
      </c>
      <c r="AA168" s="6">
        <v>205790381</v>
      </c>
      <c r="AB168" s="6">
        <v>203585861</v>
      </c>
      <c r="AC168" s="6">
        <v>196717133</v>
      </c>
      <c r="AD168" s="6">
        <v>192244696</v>
      </c>
      <c r="AE168" s="6">
        <f>+'Balance Sheet by Segment (Y)'!J167</f>
        <v>189217912</v>
      </c>
    </row>
    <row r="169" spans="1:31" ht="15" customHeight="1" x14ac:dyDescent="0.15">
      <c r="A169" s="4" t="s">
        <v>23</v>
      </c>
      <c r="B169" s="4" t="s">
        <v>24</v>
      </c>
      <c r="C169" s="5" t="s">
        <v>149</v>
      </c>
      <c r="D169" s="6">
        <v>-26280697</v>
      </c>
      <c r="E169" s="6">
        <v>-26126892</v>
      </c>
      <c r="F169" s="6">
        <v>-25731112</v>
      </c>
      <c r="G169" s="11">
        <v>0</v>
      </c>
      <c r="H169" s="6">
        <v>77336653</v>
      </c>
      <c r="I169" s="6">
        <v>77137784</v>
      </c>
      <c r="J169" s="6">
        <v>85457609</v>
      </c>
      <c r="K169" s="6">
        <v>85370605</v>
      </c>
      <c r="L169" s="6">
        <v>85337087</v>
      </c>
      <c r="M169" s="6">
        <v>84720521</v>
      </c>
      <c r="N169" s="6">
        <v>83834671</v>
      </c>
      <c r="O169" s="6">
        <v>83966780</v>
      </c>
      <c r="P169" s="6">
        <v>83959504</v>
      </c>
      <c r="Q169" s="6">
        <v>84024355</v>
      </c>
      <c r="R169" s="6">
        <v>84101520</v>
      </c>
      <c r="S169" s="6">
        <v>85309545</v>
      </c>
      <c r="T169" s="6">
        <v>86111970</v>
      </c>
      <c r="U169" s="6">
        <v>88724213</v>
      </c>
      <c r="V169" s="6">
        <v>66019567</v>
      </c>
      <c r="W169" s="6">
        <v>66654566</v>
      </c>
      <c r="X169" s="6">
        <v>21717432</v>
      </c>
      <c r="Y169" s="6">
        <v>21605652</v>
      </c>
      <c r="Z169" s="6">
        <v>64573200</v>
      </c>
      <c r="AA169" s="6">
        <v>21144976</v>
      </c>
      <c r="AB169" s="6">
        <v>52501318</v>
      </c>
      <c r="AC169" s="6">
        <v>56969460</v>
      </c>
      <c r="AD169" s="6">
        <v>66437143</v>
      </c>
      <c r="AE169" s="6">
        <f>+'Balance Sheet by Segment (Y)'!J168</f>
        <v>48621957</v>
      </c>
    </row>
    <row r="170" spans="1:31" ht="15" customHeight="1" x14ac:dyDescent="0.15">
      <c r="A170" s="4" t="s">
        <v>23</v>
      </c>
      <c r="B170" s="4" t="s">
        <v>24</v>
      </c>
      <c r="C170" s="5" t="s">
        <v>150</v>
      </c>
      <c r="D170" s="6">
        <v>26280697</v>
      </c>
      <c r="E170" s="6">
        <v>26126892</v>
      </c>
      <c r="F170" s="6">
        <v>25731112</v>
      </c>
      <c r="G170" s="11">
        <v>0</v>
      </c>
      <c r="H170" s="6">
        <v>9553393</v>
      </c>
      <c r="I170" s="6">
        <v>9766084</v>
      </c>
      <c r="J170" s="6">
        <v>9921802</v>
      </c>
      <c r="K170" s="6">
        <v>10137655</v>
      </c>
      <c r="L170" s="6">
        <v>10245393</v>
      </c>
      <c r="M170" s="6">
        <v>10391965</v>
      </c>
      <c r="N170" s="6">
        <v>10491283</v>
      </c>
      <c r="O170" s="6">
        <v>10615165</v>
      </c>
      <c r="P170" s="6">
        <v>10841499</v>
      </c>
      <c r="Q170" s="6">
        <v>11077267</v>
      </c>
      <c r="R170" s="6">
        <v>11305008</v>
      </c>
      <c r="S170" s="6">
        <v>11816203</v>
      </c>
      <c r="T170" s="6">
        <v>12146392</v>
      </c>
      <c r="U170" s="6">
        <v>12801447</v>
      </c>
      <c r="V170" s="6">
        <v>13418036</v>
      </c>
      <c r="W170" s="6">
        <v>13728947</v>
      </c>
      <c r="X170" s="6">
        <v>14062849</v>
      </c>
      <c r="Y170" s="6">
        <v>14430409</v>
      </c>
      <c r="Z170" s="6">
        <v>14585882</v>
      </c>
      <c r="AA170" s="6">
        <v>15061215</v>
      </c>
      <c r="AB170" s="6">
        <v>15304353</v>
      </c>
      <c r="AC170" s="6">
        <v>15681112</v>
      </c>
      <c r="AD170" s="6">
        <v>15893374</v>
      </c>
      <c r="AE170" s="6">
        <f>+'Balance Sheet by Segment (Y)'!J169</f>
        <v>16409577</v>
      </c>
    </row>
    <row r="171" spans="1:31" ht="15" customHeight="1" x14ac:dyDescent="0.15">
      <c r="A171" s="4" t="s">
        <v>23</v>
      </c>
      <c r="B171" s="4" t="s">
        <v>24</v>
      </c>
      <c r="C171" s="5" t="s">
        <v>158</v>
      </c>
      <c r="D171" s="6">
        <v>4416231</v>
      </c>
      <c r="E171" s="6">
        <v>3369689</v>
      </c>
      <c r="F171" s="6">
        <v>3326016</v>
      </c>
      <c r="G171" s="6">
        <v>3534778</v>
      </c>
      <c r="H171" s="6">
        <v>3482358</v>
      </c>
      <c r="I171" s="6">
        <v>3414733</v>
      </c>
      <c r="J171" s="11">
        <v>0</v>
      </c>
      <c r="K171" s="11">
        <v>0</v>
      </c>
      <c r="L171" s="6">
        <v>104401</v>
      </c>
      <c r="M171" s="6">
        <v>117203</v>
      </c>
      <c r="N171" s="6">
        <v>122944</v>
      </c>
      <c r="O171" s="6">
        <v>19369946</v>
      </c>
      <c r="P171" s="6">
        <v>21244669</v>
      </c>
      <c r="Q171" s="6">
        <v>21266046</v>
      </c>
      <c r="R171" s="6">
        <v>21249008</v>
      </c>
      <c r="S171" s="6">
        <v>18173151</v>
      </c>
      <c r="T171" s="6">
        <v>19479667</v>
      </c>
      <c r="U171" s="6">
        <v>17696722</v>
      </c>
      <c r="V171" s="6">
        <v>18338020</v>
      </c>
      <c r="W171" s="6">
        <v>18250071</v>
      </c>
      <c r="X171" s="6">
        <v>2567250</v>
      </c>
      <c r="Y171" s="6">
        <v>2596134</v>
      </c>
      <c r="Z171" s="6">
        <v>2971128</v>
      </c>
      <c r="AA171" s="6">
        <v>4243960</v>
      </c>
      <c r="AB171" s="6">
        <v>124770</v>
      </c>
      <c r="AC171" s="6">
        <v>171927</v>
      </c>
      <c r="AD171" s="6">
        <v>1119499</v>
      </c>
      <c r="AE171" s="6">
        <f>+'Balance Sheet by Segment (Y)'!J170</f>
        <v>551745</v>
      </c>
    </row>
    <row r="172" spans="1:31" ht="15" customHeight="1" x14ac:dyDescent="0.15">
      <c r="A172" s="4" t="s">
        <v>23</v>
      </c>
      <c r="B172" s="4" t="s">
        <v>24</v>
      </c>
      <c r="C172" s="5" t="s">
        <v>152</v>
      </c>
      <c r="D172" s="6">
        <v>15217265</v>
      </c>
      <c r="E172" s="6">
        <v>15421432</v>
      </c>
      <c r="F172" s="6">
        <v>15707067</v>
      </c>
      <c r="G172" s="6">
        <v>16069474</v>
      </c>
      <c r="H172" s="6">
        <v>9411710</v>
      </c>
      <c r="I172" s="6">
        <v>9265560</v>
      </c>
      <c r="J172" s="6">
        <v>9193870</v>
      </c>
      <c r="K172" s="6">
        <v>9107861</v>
      </c>
      <c r="L172" s="6">
        <v>9157564</v>
      </c>
      <c r="M172" s="6">
        <v>9307472</v>
      </c>
      <c r="N172" s="6">
        <v>9709060</v>
      </c>
      <c r="O172" s="6">
        <v>9898599</v>
      </c>
      <c r="P172" s="6">
        <v>10416475</v>
      </c>
      <c r="Q172" s="6">
        <v>10482176</v>
      </c>
      <c r="R172" s="6">
        <v>10437022</v>
      </c>
      <c r="S172" s="6">
        <v>9901479</v>
      </c>
      <c r="T172" s="6">
        <v>9677526</v>
      </c>
      <c r="U172" s="6">
        <v>10063002</v>
      </c>
      <c r="V172" s="6">
        <v>10031485</v>
      </c>
      <c r="W172" s="6">
        <v>10179246</v>
      </c>
      <c r="X172" s="6">
        <v>10040404</v>
      </c>
      <c r="Y172" s="6">
        <v>10349778</v>
      </c>
      <c r="Z172" s="6">
        <v>9843152</v>
      </c>
      <c r="AA172" s="6">
        <v>9940686</v>
      </c>
      <c r="AB172" s="6">
        <v>9215432</v>
      </c>
      <c r="AC172" s="6">
        <v>9376065</v>
      </c>
      <c r="AD172" s="6">
        <v>9686285</v>
      </c>
      <c r="AE172" s="6">
        <f>+'Balance Sheet by Segment (Y)'!J171</f>
        <v>9622630</v>
      </c>
    </row>
    <row r="173" spans="1:31" ht="15" customHeight="1" x14ac:dyDescent="0.15">
      <c r="A173" s="7" t="s">
        <v>23</v>
      </c>
      <c r="B173" s="7" t="s">
        <v>24</v>
      </c>
      <c r="C173" s="8" t="s">
        <v>159</v>
      </c>
      <c r="D173" s="9">
        <v>292144343</v>
      </c>
      <c r="E173" s="9">
        <v>247523408</v>
      </c>
      <c r="F173" s="9">
        <v>294507377</v>
      </c>
      <c r="G173" s="9">
        <v>312367654</v>
      </c>
      <c r="H173" s="9">
        <v>568449265</v>
      </c>
      <c r="I173" s="9">
        <v>573551948</v>
      </c>
      <c r="J173" s="9">
        <v>520910250</v>
      </c>
      <c r="K173" s="9">
        <v>522447641</v>
      </c>
      <c r="L173" s="9">
        <v>501514546</v>
      </c>
      <c r="M173" s="9">
        <v>425799305</v>
      </c>
      <c r="N173" s="9">
        <v>461480438</v>
      </c>
      <c r="O173" s="9">
        <v>518512038</v>
      </c>
      <c r="P173" s="9">
        <v>486476852</v>
      </c>
      <c r="Q173" s="9">
        <v>483932681</v>
      </c>
      <c r="R173" s="9">
        <v>436745435</v>
      </c>
      <c r="S173" s="9">
        <v>442390401</v>
      </c>
      <c r="T173" s="9">
        <v>489481826</v>
      </c>
      <c r="U173" s="9">
        <v>484104495</v>
      </c>
      <c r="V173" s="9">
        <v>517892327</v>
      </c>
      <c r="W173" s="9">
        <v>517183088</v>
      </c>
      <c r="X173" s="9">
        <v>419550966</v>
      </c>
      <c r="Y173" s="9">
        <v>395233305</v>
      </c>
      <c r="Z173" s="9">
        <v>392354673</v>
      </c>
      <c r="AA173" s="9">
        <v>350843927</v>
      </c>
      <c r="AB173" s="9">
        <v>379230741</v>
      </c>
      <c r="AC173" s="9">
        <v>374918563</v>
      </c>
      <c r="AD173" s="9">
        <v>401827247</v>
      </c>
      <c r="AE173" s="9">
        <f>+'Balance Sheet by Segment (Y)'!J172</f>
        <v>383403603</v>
      </c>
    </row>
    <row r="174" spans="1:31" ht="15" customHeight="1" x14ac:dyDescent="0.15">
      <c r="A174" s="4" t="s">
        <v>23</v>
      </c>
      <c r="B174" s="4" t="s">
        <v>24</v>
      </c>
      <c r="C174" s="5" t="s">
        <v>160</v>
      </c>
      <c r="D174" s="6">
        <v>859207531</v>
      </c>
      <c r="E174" s="6">
        <v>879099789</v>
      </c>
      <c r="F174" s="6">
        <v>882968741</v>
      </c>
      <c r="G174" s="6">
        <v>910345741</v>
      </c>
      <c r="H174" s="6">
        <v>867578689</v>
      </c>
      <c r="I174" s="6">
        <v>879747336</v>
      </c>
      <c r="J174" s="6">
        <v>929201004</v>
      </c>
      <c r="K174" s="6">
        <v>933366784</v>
      </c>
      <c r="L174" s="6">
        <v>935294060</v>
      </c>
      <c r="M174" s="6">
        <v>899413265</v>
      </c>
      <c r="N174" s="6">
        <v>888467190</v>
      </c>
      <c r="O174" s="6">
        <v>877448922</v>
      </c>
      <c r="P174" s="6">
        <v>892361212</v>
      </c>
      <c r="Q174" s="6">
        <v>904205465</v>
      </c>
      <c r="R174" s="6">
        <v>950679327</v>
      </c>
      <c r="S174" s="6">
        <v>954615974</v>
      </c>
      <c r="T174" s="6">
        <v>973940302</v>
      </c>
      <c r="U174" s="6">
        <v>985332502</v>
      </c>
      <c r="V174" s="6">
        <v>986605696</v>
      </c>
      <c r="W174" s="6">
        <v>1004484713</v>
      </c>
      <c r="X174" s="6">
        <v>991994045</v>
      </c>
      <c r="Y174" s="6">
        <v>990075891</v>
      </c>
      <c r="Z174" s="6">
        <v>973729294</v>
      </c>
      <c r="AA174" s="6">
        <v>957798994</v>
      </c>
      <c r="AB174" s="6">
        <v>960446130</v>
      </c>
      <c r="AC174" s="6">
        <v>971720885</v>
      </c>
      <c r="AD174" s="6">
        <v>970591050</v>
      </c>
      <c r="AE174" s="6">
        <f>+'Balance Sheet by Segment (Y)'!J173</f>
        <v>1004249043</v>
      </c>
    </row>
    <row r="175" spans="1:31" ht="15" customHeight="1" x14ac:dyDescent="0.15">
      <c r="A175" s="7" t="s">
        <v>23</v>
      </c>
      <c r="B175" s="7" t="s">
        <v>24</v>
      </c>
      <c r="C175" s="8" t="s">
        <v>161</v>
      </c>
      <c r="D175" s="9">
        <v>1825560972</v>
      </c>
      <c r="E175" s="9">
        <v>1883314594</v>
      </c>
      <c r="F175" s="9">
        <v>1876687667</v>
      </c>
      <c r="G175" s="9">
        <v>2031181418</v>
      </c>
      <c r="H175" s="9">
        <v>2265157962</v>
      </c>
      <c r="I175" s="9">
        <v>2221449133</v>
      </c>
      <c r="J175" s="9">
        <v>2312984825</v>
      </c>
      <c r="K175" s="9">
        <v>2392376866</v>
      </c>
      <c r="L175" s="9">
        <v>2366603142</v>
      </c>
      <c r="M175" s="9">
        <v>2312936406</v>
      </c>
      <c r="N175" s="9">
        <v>2374956401</v>
      </c>
      <c r="O175" s="9">
        <v>2447888430</v>
      </c>
      <c r="P175" s="9">
        <v>2347609125</v>
      </c>
      <c r="Q175" s="9">
        <v>2349431812</v>
      </c>
      <c r="R175" s="9">
        <v>2420057219</v>
      </c>
      <c r="S175" s="9">
        <v>2445405597</v>
      </c>
      <c r="T175" s="9">
        <v>2449403329</v>
      </c>
      <c r="U175" s="9">
        <v>2562194558</v>
      </c>
      <c r="V175" s="9">
        <v>2581869173</v>
      </c>
      <c r="W175" s="9">
        <v>2649000139</v>
      </c>
      <c r="X175" s="9">
        <v>2598768539</v>
      </c>
      <c r="Y175" s="9">
        <v>2519543191</v>
      </c>
      <c r="Z175" s="9">
        <v>2504515559</v>
      </c>
      <c r="AA175" s="9">
        <v>2544688617</v>
      </c>
      <c r="AB175" s="9">
        <v>2576697867</v>
      </c>
      <c r="AC175" s="9">
        <v>2476557718</v>
      </c>
      <c r="AD175" s="9">
        <v>2536188862</v>
      </c>
      <c r="AE175" s="9">
        <f>+'Balance Sheet by Segment (Y)'!J174</f>
        <v>2616401834</v>
      </c>
    </row>
    <row r="176" spans="1:31" ht="15" customHeight="1" x14ac:dyDescent="0.15">
      <c r="A176" s="4"/>
      <c r="B176" s="4"/>
      <c r="C176" s="5"/>
      <c r="D176" s="12" t="s">
        <v>54</v>
      </c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</row>
    <row r="177" spans="1:31" ht="15" customHeight="1" x14ac:dyDescent="0.15">
      <c r="A177" s="18"/>
      <c r="B177" s="18"/>
      <c r="C177" s="19" t="s">
        <v>239</v>
      </c>
      <c r="D177" s="20" t="s">
        <v>54</v>
      </c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</row>
    <row r="178" spans="1:31" ht="15" customHeight="1" x14ac:dyDescent="0.15">
      <c r="A178" s="7"/>
      <c r="B178" s="7"/>
      <c r="C178" s="8" t="s">
        <v>270</v>
      </c>
      <c r="D178" s="16" t="s">
        <v>54</v>
      </c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</row>
    <row r="179" spans="1:31" ht="15" customHeight="1" x14ac:dyDescent="0.15">
      <c r="A179" s="4" t="s">
        <v>23</v>
      </c>
      <c r="B179" s="4" t="s">
        <v>24</v>
      </c>
      <c r="C179" s="5" t="s">
        <v>127</v>
      </c>
      <c r="D179" s="6">
        <v>4783726</v>
      </c>
      <c r="E179" s="6">
        <v>4628892</v>
      </c>
      <c r="F179" s="6">
        <v>5309667</v>
      </c>
      <c r="G179" s="6">
        <v>10600370</v>
      </c>
      <c r="H179" s="6">
        <v>4455856</v>
      </c>
      <c r="I179" s="6">
        <v>5310189</v>
      </c>
      <c r="J179" s="6">
        <v>6871258</v>
      </c>
      <c r="K179" s="6">
        <v>6009953</v>
      </c>
      <c r="L179" s="6">
        <v>18891290</v>
      </c>
      <c r="M179" s="6">
        <v>14430132</v>
      </c>
      <c r="N179" s="6">
        <v>20963309</v>
      </c>
      <c r="O179" s="6">
        <v>55452251</v>
      </c>
      <c r="P179" s="6">
        <v>43032898</v>
      </c>
      <c r="Q179" s="6">
        <v>46691250</v>
      </c>
      <c r="R179" s="6">
        <v>38765390</v>
      </c>
      <c r="S179" s="6">
        <v>46999141</v>
      </c>
      <c r="T179" s="6">
        <v>15313944</v>
      </c>
      <c r="U179" s="6">
        <v>28266359</v>
      </c>
      <c r="V179" s="6">
        <v>10110225</v>
      </c>
      <c r="W179" s="6">
        <v>39791674</v>
      </c>
      <c r="X179" s="6">
        <v>8809854</v>
      </c>
      <c r="Y179" s="6">
        <v>10339051</v>
      </c>
      <c r="Z179" s="6">
        <v>5639828</v>
      </c>
      <c r="AA179" s="6">
        <v>35838409</v>
      </c>
      <c r="AB179" s="6">
        <v>7266110</v>
      </c>
      <c r="AC179" s="6">
        <v>7204046</v>
      </c>
      <c r="AD179" s="6">
        <v>12525484</v>
      </c>
      <c r="AE179" s="6">
        <f>+'Balance Sheet by Segment (Y)'!J178</f>
        <v>48751348</v>
      </c>
    </row>
    <row r="180" spans="1:31" ht="15" customHeight="1" x14ac:dyDescent="0.15">
      <c r="A180" s="4" t="s">
        <v>23</v>
      </c>
      <c r="B180" s="4" t="s">
        <v>24</v>
      </c>
      <c r="C180" s="5" t="s">
        <v>128</v>
      </c>
      <c r="D180" s="6">
        <v>1200605</v>
      </c>
      <c r="E180" s="6">
        <v>1635065</v>
      </c>
      <c r="F180" s="6">
        <v>933075</v>
      </c>
      <c r="G180" s="6">
        <v>2616229</v>
      </c>
      <c r="H180" s="6">
        <v>2321516</v>
      </c>
      <c r="I180" s="6">
        <v>1812976</v>
      </c>
      <c r="J180" s="6">
        <v>1046815</v>
      </c>
      <c r="K180" s="6">
        <v>748152</v>
      </c>
      <c r="L180" s="6">
        <v>1015785</v>
      </c>
      <c r="M180" s="6">
        <v>1052917</v>
      </c>
      <c r="N180" s="6">
        <v>298168</v>
      </c>
      <c r="O180" s="6">
        <v>1202871</v>
      </c>
      <c r="P180" s="6">
        <v>997549</v>
      </c>
      <c r="Q180" s="6">
        <v>554216</v>
      </c>
      <c r="R180" s="6">
        <v>603162</v>
      </c>
      <c r="S180" s="6">
        <v>675803</v>
      </c>
      <c r="T180" s="6">
        <v>1116597</v>
      </c>
      <c r="U180" s="6">
        <v>1167585</v>
      </c>
      <c r="V180" s="6">
        <v>652003</v>
      </c>
      <c r="W180" s="6">
        <v>837966</v>
      </c>
      <c r="X180" s="6">
        <v>1009153</v>
      </c>
      <c r="Y180" s="6">
        <v>1151421</v>
      </c>
      <c r="Z180" s="6">
        <v>976105</v>
      </c>
      <c r="AA180" s="6">
        <v>666052</v>
      </c>
      <c r="AB180" s="6">
        <v>1429900</v>
      </c>
      <c r="AC180" s="6">
        <v>1214387</v>
      </c>
      <c r="AD180" s="6">
        <v>984288</v>
      </c>
      <c r="AE180" s="6">
        <f>+'Balance Sheet by Segment (Y)'!J179</f>
        <v>1691936</v>
      </c>
    </row>
    <row r="181" spans="1:31" ht="15" customHeight="1" x14ac:dyDescent="0.15">
      <c r="A181" s="4" t="s">
        <v>23</v>
      </c>
      <c r="B181" s="4" t="s">
        <v>24</v>
      </c>
      <c r="C181" s="5" t="s">
        <v>129</v>
      </c>
      <c r="D181" s="6">
        <v>7516640</v>
      </c>
      <c r="E181" s="6">
        <v>5649811</v>
      </c>
      <c r="F181" s="6">
        <v>5031176</v>
      </c>
      <c r="G181" s="6">
        <v>3464106</v>
      </c>
      <c r="H181" s="6">
        <v>3740988</v>
      </c>
      <c r="I181" s="6">
        <v>3683071</v>
      </c>
      <c r="J181" s="6">
        <v>3698647</v>
      </c>
      <c r="K181" s="6">
        <v>4109586</v>
      </c>
      <c r="L181" s="6">
        <v>3632343</v>
      </c>
      <c r="M181" s="6">
        <v>4040780</v>
      </c>
      <c r="N181" s="6">
        <v>3896653</v>
      </c>
      <c r="O181" s="6">
        <v>3747859</v>
      </c>
      <c r="P181" s="6">
        <v>4674821</v>
      </c>
      <c r="Q181" s="6">
        <v>2595958</v>
      </c>
      <c r="R181" s="6">
        <v>2697167</v>
      </c>
      <c r="S181" s="6">
        <v>2631096</v>
      </c>
      <c r="T181" s="6">
        <v>4616421</v>
      </c>
      <c r="U181" s="6">
        <v>3698904</v>
      </c>
      <c r="V181" s="6">
        <v>5164923</v>
      </c>
      <c r="W181" s="6">
        <v>7583043</v>
      </c>
      <c r="X181" s="6">
        <v>3731609</v>
      </c>
      <c r="Y181" s="6">
        <v>3139598</v>
      </c>
      <c r="Z181" s="6">
        <v>6075855</v>
      </c>
      <c r="AA181" s="6">
        <v>8875156</v>
      </c>
      <c r="AB181" s="6">
        <v>9304729</v>
      </c>
      <c r="AC181" s="6">
        <v>5717257</v>
      </c>
      <c r="AD181" s="6">
        <v>2674402</v>
      </c>
      <c r="AE181" s="6">
        <f>+'Balance Sheet by Segment (Y)'!J180</f>
        <v>7003040</v>
      </c>
    </row>
    <row r="182" spans="1:31" ht="15" customHeight="1" x14ac:dyDescent="0.15">
      <c r="A182" s="4" t="s">
        <v>23</v>
      </c>
      <c r="B182" s="4" t="s">
        <v>24</v>
      </c>
      <c r="C182" s="5" t="s">
        <v>130</v>
      </c>
      <c r="D182" s="6">
        <v>3340894</v>
      </c>
      <c r="E182" s="6">
        <v>3557351</v>
      </c>
      <c r="F182" s="6">
        <v>5762204</v>
      </c>
      <c r="G182" s="6">
        <v>3773590</v>
      </c>
      <c r="H182" s="6">
        <v>4247129</v>
      </c>
      <c r="I182" s="6">
        <v>3528685</v>
      </c>
      <c r="J182" s="6">
        <v>3058624</v>
      </c>
      <c r="K182" s="6">
        <v>8219742</v>
      </c>
      <c r="L182" s="6">
        <v>3745581</v>
      </c>
      <c r="M182" s="6">
        <v>1958821</v>
      </c>
      <c r="N182" s="6">
        <v>1951360</v>
      </c>
      <c r="O182" s="6">
        <v>1805463</v>
      </c>
      <c r="P182" s="6">
        <v>1678193</v>
      </c>
      <c r="Q182" s="6">
        <v>964346</v>
      </c>
      <c r="R182" s="6">
        <v>2096757</v>
      </c>
      <c r="S182" s="6">
        <v>2354043</v>
      </c>
      <c r="T182" s="6">
        <v>2271135</v>
      </c>
      <c r="U182" s="6">
        <v>736025</v>
      </c>
      <c r="V182" s="6">
        <v>13359885</v>
      </c>
      <c r="W182" s="6">
        <v>3651021</v>
      </c>
      <c r="X182" s="6">
        <v>27189501</v>
      </c>
      <c r="Y182" s="6">
        <v>28911717</v>
      </c>
      <c r="Z182" s="6">
        <v>47306970</v>
      </c>
      <c r="AA182" s="6">
        <v>2615964</v>
      </c>
      <c r="AB182" s="6">
        <v>33968832</v>
      </c>
      <c r="AC182" s="6">
        <v>31678980</v>
      </c>
      <c r="AD182" s="6">
        <v>40500148</v>
      </c>
      <c r="AE182" s="6">
        <f>+'Balance Sheet by Segment (Y)'!J181</f>
        <v>927706</v>
      </c>
    </row>
    <row r="183" spans="1:31" ht="15" customHeight="1" x14ac:dyDescent="0.15">
      <c r="A183" s="4" t="s">
        <v>23</v>
      </c>
      <c r="B183" s="4" t="s">
        <v>24</v>
      </c>
      <c r="C183" s="5" t="s">
        <v>131</v>
      </c>
      <c r="D183" s="6">
        <v>96148309</v>
      </c>
      <c r="E183" s="6">
        <v>99784344</v>
      </c>
      <c r="F183" s="6">
        <v>102474231</v>
      </c>
      <c r="G183" s="6">
        <v>106426588</v>
      </c>
      <c r="H183" s="6">
        <v>109963959</v>
      </c>
      <c r="I183" s="6">
        <v>111302687</v>
      </c>
      <c r="J183" s="6">
        <v>115448152</v>
      </c>
      <c r="K183" s="6">
        <v>117619215</v>
      </c>
      <c r="L183" s="6">
        <v>134394854</v>
      </c>
      <c r="M183" s="6">
        <v>121981354</v>
      </c>
      <c r="N183" s="6">
        <v>124550439</v>
      </c>
      <c r="O183" s="6">
        <v>102151165</v>
      </c>
      <c r="P183" s="6">
        <v>109258364</v>
      </c>
      <c r="Q183" s="6">
        <v>113120954</v>
      </c>
      <c r="R183" s="6">
        <v>117427221</v>
      </c>
      <c r="S183" s="6">
        <v>131389174</v>
      </c>
      <c r="T183" s="6">
        <v>145268540</v>
      </c>
      <c r="U183" s="6">
        <v>158527075</v>
      </c>
      <c r="V183" s="6">
        <v>156614846</v>
      </c>
      <c r="W183" s="6">
        <v>128245758</v>
      </c>
      <c r="X183" s="6">
        <v>121103745</v>
      </c>
      <c r="Y183" s="6">
        <v>128599657</v>
      </c>
      <c r="Z183" s="6">
        <v>129530937</v>
      </c>
      <c r="AA183" s="6">
        <v>116238759</v>
      </c>
      <c r="AB183" s="6">
        <v>147019921</v>
      </c>
      <c r="AC183" s="6">
        <v>139476653</v>
      </c>
      <c r="AD183" s="6">
        <v>141313266</v>
      </c>
      <c r="AE183" s="6">
        <f>+'Balance Sheet by Segment (Y)'!J182</f>
        <v>138349590</v>
      </c>
    </row>
    <row r="184" spans="1:31" ht="15" customHeight="1" x14ac:dyDescent="0.15">
      <c r="A184" s="4" t="s">
        <v>23</v>
      </c>
      <c r="B184" s="4" t="s">
        <v>24</v>
      </c>
      <c r="C184" s="5" t="s">
        <v>132</v>
      </c>
      <c r="D184" s="6">
        <v>8726711</v>
      </c>
      <c r="E184" s="6">
        <v>9627685</v>
      </c>
      <c r="F184" s="6">
        <v>9154516</v>
      </c>
      <c r="G184" s="6">
        <v>8306862</v>
      </c>
      <c r="H184" s="6">
        <v>8540440</v>
      </c>
      <c r="I184" s="6">
        <v>8953185</v>
      </c>
      <c r="J184" s="6">
        <v>9717077</v>
      </c>
      <c r="K184" s="6">
        <v>9486260</v>
      </c>
      <c r="L184" s="6">
        <v>10829523</v>
      </c>
      <c r="M184" s="6">
        <v>5405789</v>
      </c>
      <c r="N184" s="6">
        <v>5545851</v>
      </c>
      <c r="O184" s="6">
        <v>5312716</v>
      </c>
      <c r="P184" s="6">
        <v>5907282</v>
      </c>
      <c r="Q184" s="6">
        <v>5503613</v>
      </c>
      <c r="R184" s="6">
        <v>5312365</v>
      </c>
      <c r="S184" s="6">
        <v>6084007</v>
      </c>
      <c r="T184" s="6">
        <v>7274307</v>
      </c>
      <c r="U184" s="6">
        <v>6147056</v>
      </c>
      <c r="V184" s="6">
        <v>5650353</v>
      </c>
      <c r="W184" s="6">
        <v>4024057</v>
      </c>
      <c r="X184" s="6">
        <v>4876037</v>
      </c>
      <c r="Y184" s="6">
        <v>3260081</v>
      </c>
      <c r="Z184" s="6">
        <v>4032550</v>
      </c>
      <c r="AA184" s="6">
        <v>5048872</v>
      </c>
      <c r="AB184" s="6">
        <v>6961084</v>
      </c>
      <c r="AC184" s="6">
        <v>3859704</v>
      </c>
      <c r="AD184" s="6">
        <v>4388301</v>
      </c>
      <c r="AE184" s="6">
        <f>+'Balance Sheet by Segment (Y)'!J183</f>
        <v>5419680</v>
      </c>
    </row>
    <row r="185" spans="1:31" ht="15" customHeight="1" x14ac:dyDescent="0.15">
      <c r="A185" s="7" t="s">
        <v>23</v>
      </c>
      <c r="B185" s="7" t="s">
        <v>24</v>
      </c>
      <c r="C185" s="8" t="s">
        <v>135</v>
      </c>
      <c r="D185" s="9">
        <v>121716885</v>
      </c>
      <c r="E185" s="9">
        <v>124883148</v>
      </c>
      <c r="F185" s="9">
        <v>128664869</v>
      </c>
      <c r="G185" s="9">
        <v>135187745</v>
      </c>
      <c r="H185" s="9">
        <v>133269888</v>
      </c>
      <c r="I185" s="9">
        <v>134590793</v>
      </c>
      <c r="J185" s="9">
        <v>139840573</v>
      </c>
      <c r="K185" s="9">
        <v>146192908</v>
      </c>
      <c r="L185" s="9">
        <v>172509376</v>
      </c>
      <c r="M185" s="9">
        <v>148869793</v>
      </c>
      <c r="N185" s="9">
        <v>157205780</v>
      </c>
      <c r="O185" s="9">
        <v>169672325</v>
      </c>
      <c r="P185" s="9">
        <v>165549107</v>
      </c>
      <c r="Q185" s="9">
        <v>169430337</v>
      </c>
      <c r="R185" s="9">
        <v>166902062</v>
      </c>
      <c r="S185" s="9">
        <v>190133264</v>
      </c>
      <c r="T185" s="9">
        <v>175860944</v>
      </c>
      <c r="U185" s="9">
        <v>198543004</v>
      </c>
      <c r="V185" s="9">
        <v>191552235</v>
      </c>
      <c r="W185" s="9">
        <v>184133519</v>
      </c>
      <c r="X185" s="9">
        <v>166719899</v>
      </c>
      <c r="Y185" s="9">
        <v>175401525</v>
      </c>
      <c r="Z185" s="9">
        <v>193562245</v>
      </c>
      <c r="AA185" s="9">
        <v>169283212</v>
      </c>
      <c r="AB185" s="9">
        <v>205950576</v>
      </c>
      <c r="AC185" s="9">
        <v>189151027</v>
      </c>
      <c r="AD185" s="9">
        <v>202385889</v>
      </c>
      <c r="AE185" s="9">
        <f>+'Balance Sheet by Segment (Y)'!J184</f>
        <v>202143300</v>
      </c>
    </row>
    <row r="186" spans="1:31" ht="15" customHeight="1" x14ac:dyDescent="0.15">
      <c r="A186" s="4" t="s">
        <v>23</v>
      </c>
      <c r="B186" s="4" t="s">
        <v>24</v>
      </c>
      <c r="C186" s="5" t="s">
        <v>128</v>
      </c>
      <c r="D186" s="6">
        <v>669</v>
      </c>
      <c r="E186" s="11">
        <v>0</v>
      </c>
      <c r="F186" s="11">
        <v>0</v>
      </c>
      <c r="G186" s="6">
        <v>27369</v>
      </c>
      <c r="H186" s="6">
        <v>24778</v>
      </c>
      <c r="I186" s="6">
        <v>22574</v>
      </c>
      <c r="J186" s="6">
        <v>21086</v>
      </c>
      <c r="K186" s="6">
        <v>19448</v>
      </c>
      <c r="L186" s="6">
        <v>18425</v>
      </c>
      <c r="M186" s="6">
        <v>14510</v>
      </c>
      <c r="N186" s="6">
        <v>318372</v>
      </c>
      <c r="O186" s="6">
        <v>7676</v>
      </c>
      <c r="P186" s="6">
        <v>5275</v>
      </c>
      <c r="Q186" s="6">
        <v>2944</v>
      </c>
      <c r="R186" s="6">
        <v>767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1">
        <v>0</v>
      </c>
      <c r="AA186" s="6">
        <v>6230</v>
      </c>
      <c r="AB186" s="11">
        <v>0</v>
      </c>
      <c r="AC186" s="11">
        <v>0</v>
      </c>
      <c r="AD186" s="11">
        <v>0</v>
      </c>
      <c r="AE186" s="11">
        <f>+'Balance Sheet by Segment (Y)'!J185</f>
        <v>0</v>
      </c>
    </row>
    <row r="187" spans="1:31" ht="15" customHeight="1" x14ac:dyDescent="0.15">
      <c r="A187" s="4" t="s">
        <v>23</v>
      </c>
      <c r="B187" s="4" t="s">
        <v>24</v>
      </c>
      <c r="C187" s="5" t="s">
        <v>138</v>
      </c>
      <c r="D187" s="6">
        <v>1007221</v>
      </c>
      <c r="E187" s="6">
        <v>880703</v>
      </c>
      <c r="F187" s="6">
        <v>885437</v>
      </c>
      <c r="G187" s="6">
        <v>1097265</v>
      </c>
      <c r="H187" s="6">
        <v>4853270</v>
      </c>
      <c r="I187" s="6">
        <v>2517419</v>
      </c>
      <c r="J187" s="6">
        <v>2633744</v>
      </c>
      <c r="K187" s="6">
        <v>2693188</v>
      </c>
      <c r="L187" s="6">
        <v>2954361</v>
      </c>
      <c r="M187" s="6">
        <v>2695894</v>
      </c>
      <c r="N187" s="6">
        <v>3697048</v>
      </c>
      <c r="O187" s="6">
        <v>1819023</v>
      </c>
      <c r="P187" s="6">
        <v>1785673</v>
      </c>
      <c r="Q187" s="6">
        <v>1744450</v>
      </c>
      <c r="R187" s="6">
        <v>2240932</v>
      </c>
      <c r="S187" s="6">
        <v>2418421</v>
      </c>
      <c r="T187" s="6">
        <v>2447755</v>
      </c>
      <c r="U187" s="6">
        <v>2782075</v>
      </c>
      <c r="V187" s="6">
        <v>199419</v>
      </c>
      <c r="W187" s="6">
        <v>381383</v>
      </c>
      <c r="X187" s="6">
        <v>1385496</v>
      </c>
      <c r="Y187" s="6">
        <v>1969260</v>
      </c>
      <c r="Z187" s="6">
        <v>2099381</v>
      </c>
      <c r="AA187" s="6">
        <v>2109082</v>
      </c>
      <c r="AB187" s="6">
        <v>709050</v>
      </c>
      <c r="AC187" s="6">
        <v>659586</v>
      </c>
      <c r="AD187" s="11">
        <v>0</v>
      </c>
      <c r="AE187" s="11">
        <f>+'Balance Sheet by Segment (Y)'!J186</f>
        <v>293550</v>
      </c>
    </row>
    <row r="188" spans="1:31" ht="15" customHeight="1" x14ac:dyDescent="0.15">
      <c r="A188" s="4" t="s">
        <v>23</v>
      </c>
      <c r="B188" s="4" t="s">
        <v>24</v>
      </c>
      <c r="C188" s="5" t="s">
        <v>130</v>
      </c>
      <c r="D188" s="6">
        <v>17000</v>
      </c>
      <c r="E188" s="6">
        <v>15621</v>
      </c>
      <c r="F188" s="6">
        <v>13254</v>
      </c>
      <c r="G188" s="6">
        <v>11153</v>
      </c>
      <c r="H188" s="6">
        <v>10159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1">
        <v>0</v>
      </c>
      <c r="Z188" s="11">
        <v>0</v>
      </c>
      <c r="AA188" s="11">
        <v>0</v>
      </c>
      <c r="AB188" s="11">
        <v>0</v>
      </c>
      <c r="AC188" s="11">
        <v>0</v>
      </c>
      <c r="AD188" s="11">
        <v>0</v>
      </c>
      <c r="AE188" s="11">
        <f>+'Balance Sheet by Segment (Y)'!J187</f>
        <v>0</v>
      </c>
    </row>
    <row r="189" spans="1:31" ht="15" customHeight="1" x14ac:dyDescent="0.15">
      <c r="A189" s="4" t="s">
        <v>23</v>
      </c>
      <c r="B189" s="4" t="s">
        <v>24</v>
      </c>
      <c r="C189" s="5" t="s">
        <v>140</v>
      </c>
      <c r="D189" s="6">
        <v>5195389</v>
      </c>
      <c r="E189" s="6">
        <v>5541433</v>
      </c>
      <c r="F189" s="6">
        <v>5478907</v>
      </c>
      <c r="G189" s="6">
        <v>5806961</v>
      </c>
      <c r="H189" s="6">
        <v>5535680</v>
      </c>
      <c r="I189" s="6">
        <v>5358040</v>
      </c>
      <c r="J189" s="6">
        <v>5420596</v>
      </c>
      <c r="K189" s="6">
        <v>5692274</v>
      </c>
      <c r="L189" s="6">
        <v>6065686</v>
      </c>
      <c r="M189" s="6">
        <v>5491804</v>
      </c>
      <c r="N189" s="6">
        <v>5054162</v>
      </c>
      <c r="O189" s="6">
        <v>4392874</v>
      </c>
      <c r="P189" s="6">
        <v>4196585</v>
      </c>
      <c r="Q189" s="6">
        <v>4037968</v>
      </c>
      <c r="R189" s="6">
        <v>4217416</v>
      </c>
      <c r="S189" s="6">
        <v>4651727</v>
      </c>
      <c r="T189" s="6">
        <v>4614565</v>
      </c>
      <c r="U189" s="6">
        <v>5325866</v>
      </c>
      <c r="V189" s="6">
        <v>5187374</v>
      </c>
      <c r="W189" s="6">
        <v>4756790</v>
      </c>
      <c r="X189" s="6">
        <v>4278075</v>
      </c>
      <c r="Y189" s="6">
        <v>4336648</v>
      </c>
      <c r="Z189" s="6">
        <v>4449131</v>
      </c>
      <c r="AA189" s="6">
        <v>4293789</v>
      </c>
      <c r="AB189" s="6">
        <v>4642737</v>
      </c>
      <c r="AC189" s="6">
        <v>4141215</v>
      </c>
      <c r="AD189" s="6">
        <v>3957007</v>
      </c>
      <c r="AE189" s="6">
        <f>+'Balance Sheet by Segment (Y)'!J188</f>
        <v>4154881</v>
      </c>
    </row>
    <row r="190" spans="1:31" ht="15" customHeight="1" x14ac:dyDescent="0.15">
      <c r="A190" s="4" t="s">
        <v>23</v>
      </c>
      <c r="B190" s="4" t="s">
        <v>24</v>
      </c>
      <c r="C190" s="5" t="s">
        <v>141</v>
      </c>
      <c r="D190" s="6">
        <v>85565414</v>
      </c>
      <c r="E190" s="6">
        <v>88734552</v>
      </c>
      <c r="F190" s="6">
        <v>89020870</v>
      </c>
      <c r="G190" s="6">
        <v>91177374</v>
      </c>
      <c r="H190" s="6">
        <v>76084497</v>
      </c>
      <c r="I190" s="6">
        <v>76085137</v>
      </c>
      <c r="J190" s="6">
        <v>79471550</v>
      </c>
      <c r="K190" s="6">
        <v>88821816</v>
      </c>
      <c r="L190" s="6">
        <v>99530192</v>
      </c>
      <c r="M190" s="6">
        <v>90665933</v>
      </c>
      <c r="N190" s="6">
        <v>83335365</v>
      </c>
      <c r="O190" s="6">
        <v>75430392</v>
      </c>
      <c r="P190" s="6">
        <v>72736400</v>
      </c>
      <c r="Q190" s="6">
        <v>70176652</v>
      </c>
      <c r="R190" s="6">
        <v>71786190</v>
      </c>
      <c r="S190" s="6">
        <v>76485364</v>
      </c>
      <c r="T190" s="6">
        <v>75518130</v>
      </c>
      <c r="U190" s="6">
        <v>83807165</v>
      </c>
      <c r="V190" s="6">
        <v>81041683</v>
      </c>
      <c r="W190" s="6">
        <v>74868209</v>
      </c>
      <c r="X190" s="6">
        <v>69016920</v>
      </c>
      <c r="Y190" s="6">
        <v>72183711</v>
      </c>
      <c r="Z190" s="6">
        <v>79713792</v>
      </c>
      <c r="AA190" s="6">
        <v>83633756</v>
      </c>
      <c r="AB190" s="6">
        <v>91441955</v>
      </c>
      <c r="AC190" s="6">
        <v>82653596</v>
      </c>
      <c r="AD190" s="6">
        <v>79767098</v>
      </c>
      <c r="AE190" s="6">
        <f>+'Balance Sheet by Segment (Y)'!J189</f>
        <v>86624131</v>
      </c>
    </row>
    <row r="191" spans="1:31" ht="15" customHeight="1" x14ac:dyDescent="0.15">
      <c r="A191" s="4" t="s">
        <v>23</v>
      </c>
      <c r="B191" s="4" t="s">
        <v>24</v>
      </c>
      <c r="C191" s="5" t="s">
        <v>142</v>
      </c>
      <c r="D191" s="11">
        <v>0</v>
      </c>
      <c r="E191" s="11">
        <v>0</v>
      </c>
      <c r="F191" s="11">
        <v>0</v>
      </c>
      <c r="G191" s="11">
        <v>0</v>
      </c>
      <c r="H191" s="6">
        <v>71215559</v>
      </c>
      <c r="I191" s="6">
        <v>70987449</v>
      </c>
      <c r="J191" s="6">
        <v>73523450</v>
      </c>
      <c r="K191" s="6">
        <v>77709396</v>
      </c>
      <c r="L191" s="6">
        <v>82740996</v>
      </c>
      <c r="M191" s="6">
        <v>76705834</v>
      </c>
      <c r="N191" s="6">
        <v>74789534</v>
      </c>
      <c r="O191" s="6">
        <v>72771801</v>
      </c>
      <c r="P191" s="6">
        <v>73142379</v>
      </c>
      <c r="Q191" s="6">
        <v>70463611</v>
      </c>
      <c r="R191" s="6">
        <v>72599658</v>
      </c>
      <c r="S191" s="6">
        <v>78139887</v>
      </c>
      <c r="T191" s="6">
        <v>77633865</v>
      </c>
      <c r="U191" s="6">
        <v>87089220</v>
      </c>
      <c r="V191" s="6">
        <v>86128739</v>
      </c>
      <c r="W191" s="6">
        <v>78620005</v>
      </c>
      <c r="X191" s="6">
        <v>75635479</v>
      </c>
      <c r="Y191" s="6">
        <v>79062165</v>
      </c>
      <c r="Z191" s="6">
        <v>86047609</v>
      </c>
      <c r="AA191" s="6">
        <v>108835018</v>
      </c>
      <c r="AB191" s="6">
        <v>99766891</v>
      </c>
      <c r="AC191" s="6">
        <v>86482069</v>
      </c>
      <c r="AD191" s="6">
        <v>83343260</v>
      </c>
      <c r="AE191" s="6">
        <f>+'Balance Sheet by Segment (Y)'!J190</f>
        <v>88597479</v>
      </c>
    </row>
    <row r="192" spans="1:31" ht="15" customHeight="1" x14ac:dyDescent="0.15">
      <c r="A192" s="4" t="s">
        <v>23</v>
      </c>
      <c r="B192" s="4" t="s">
        <v>24</v>
      </c>
      <c r="C192" s="5" t="s">
        <v>143</v>
      </c>
      <c r="D192" s="6">
        <v>9812545</v>
      </c>
      <c r="E192" s="6">
        <v>9235543</v>
      </c>
      <c r="F192" s="6">
        <v>9681372</v>
      </c>
      <c r="G192" s="6">
        <v>8621686</v>
      </c>
      <c r="H192" s="6">
        <v>14503212</v>
      </c>
      <c r="I192" s="6">
        <v>14097788</v>
      </c>
      <c r="J192" s="6">
        <v>15886089</v>
      </c>
      <c r="K192" s="6">
        <v>15484298</v>
      </c>
      <c r="L192" s="6">
        <v>19082906</v>
      </c>
      <c r="M192" s="6">
        <v>23247785</v>
      </c>
      <c r="N192" s="6">
        <v>25469400</v>
      </c>
      <c r="O192" s="6">
        <v>22825774</v>
      </c>
      <c r="P192" s="6">
        <v>24773055</v>
      </c>
      <c r="Q192" s="6">
        <v>24827440</v>
      </c>
      <c r="R192" s="6">
        <v>26794508</v>
      </c>
      <c r="S192" s="6">
        <v>26846699</v>
      </c>
      <c r="T192" s="6">
        <v>26648172</v>
      </c>
      <c r="U192" s="6">
        <v>29859376</v>
      </c>
      <c r="V192" s="6">
        <v>30551626</v>
      </c>
      <c r="W192" s="6">
        <v>26700739</v>
      </c>
      <c r="X192" s="6">
        <v>26314281</v>
      </c>
      <c r="Y192" s="6">
        <v>28622931</v>
      </c>
      <c r="Z192" s="6">
        <v>33725890</v>
      </c>
      <c r="AA192" s="6">
        <v>33272075</v>
      </c>
      <c r="AB192" s="6">
        <v>38371522</v>
      </c>
      <c r="AC192" s="6">
        <v>35473291</v>
      </c>
      <c r="AD192" s="6">
        <v>33663555</v>
      </c>
      <c r="AE192" s="6">
        <f>+'Balance Sheet by Segment (Y)'!J191</f>
        <v>33903208</v>
      </c>
    </row>
    <row r="193" spans="1:31" ht="15" customHeight="1" x14ac:dyDescent="0.15">
      <c r="A193" s="7" t="s">
        <v>23</v>
      </c>
      <c r="B193" s="7" t="s">
        <v>24</v>
      </c>
      <c r="C193" s="8" t="s">
        <v>144</v>
      </c>
      <c r="D193" s="9">
        <v>101598238</v>
      </c>
      <c r="E193" s="9">
        <v>104407852</v>
      </c>
      <c r="F193" s="9">
        <v>105079840</v>
      </c>
      <c r="G193" s="9">
        <v>106741808</v>
      </c>
      <c r="H193" s="9">
        <v>172227155</v>
      </c>
      <c r="I193" s="9">
        <v>169068407</v>
      </c>
      <c r="J193" s="9">
        <v>176956515</v>
      </c>
      <c r="K193" s="9">
        <v>190420420</v>
      </c>
      <c r="L193" s="9">
        <v>210392566</v>
      </c>
      <c r="M193" s="9">
        <v>198821760</v>
      </c>
      <c r="N193" s="9">
        <v>192663881</v>
      </c>
      <c r="O193" s="9">
        <v>177247540</v>
      </c>
      <c r="P193" s="9">
        <v>176639367</v>
      </c>
      <c r="Q193" s="9">
        <v>171253065</v>
      </c>
      <c r="R193" s="9">
        <v>177639471</v>
      </c>
      <c r="S193" s="9">
        <v>188542098</v>
      </c>
      <c r="T193" s="9">
        <v>186862487</v>
      </c>
      <c r="U193" s="9">
        <v>208863702</v>
      </c>
      <c r="V193" s="9">
        <v>203108841</v>
      </c>
      <c r="W193" s="9">
        <v>185327126</v>
      </c>
      <c r="X193" s="9">
        <v>176630251</v>
      </c>
      <c r="Y193" s="9">
        <v>186174715</v>
      </c>
      <c r="Z193" s="9">
        <v>206035803</v>
      </c>
      <c r="AA193" s="9">
        <v>232149950</v>
      </c>
      <c r="AB193" s="9">
        <v>234932155</v>
      </c>
      <c r="AC193" s="9">
        <v>209409757</v>
      </c>
      <c r="AD193" s="9">
        <v>200730920</v>
      </c>
      <c r="AE193" s="9">
        <f>+'Balance Sheet by Segment (Y)'!J192</f>
        <v>213573249</v>
      </c>
    </row>
    <row r="194" spans="1:31" ht="15" customHeight="1" x14ac:dyDescent="0.15">
      <c r="A194" s="7" t="s">
        <v>23</v>
      </c>
      <c r="B194" s="7" t="s">
        <v>24</v>
      </c>
      <c r="C194" s="8" t="s">
        <v>145</v>
      </c>
      <c r="D194" s="9">
        <v>223315123</v>
      </c>
      <c r="E194" s="9">
        <v>229291000</v>
      </c>
      <c r="F194" s="9">
        <v>233744709</v>
      </c>
      <c r="G194" s="9">
        <v>241929553</v>
      </c>
      <c r="H194" s="9">
        <v>305497043</v>
      </c>
      <c r="I194" s="9">
        <v>303659200</v>
      </c>
      <c r="J194" s="9">
        <v>316797088</v>
      </c>
      <c r="K194" s="9">
        <v>336613328</v>
      </c>
      <c r="L194" s="9">
        <v>382901942</v>
      </c>
      <c r="M194" s="9">
        <v>347691553</v>
      </c>
      <c r="N194" s="9">
        <v>349869661</v>
      </c>
      <c r="O194" s="9">
        <v>346919865</v>
      </c>
      <c r="P194" s="9">
        <v>342188474</v>
      </c>
      <c r="Q194" s="9">
        <v>340683402</v>
      </c>
      <c r="R194" s="9">
        <v>344541533</v>
      </c>
      <c r="S194" s="9">
        <v>378675362</v>
      </c>
      <c r="T194" s="9">
        <v>362723431</v>
      </c>
      <c r="U194" s="9">
        <v>407406706</v>
      </c>
      <c r="V194" s="9">
        <v>394661076</v>
      </c>
      <c r="W194" s="9">
        <v>369460645</v>
      </c>
      <c r="X194" s="9">
        <v>343350150</v>
      </c>
      <c r="Y194" s="9">
        <v>361576240</v>
      </c>
      <c r="Z194" s="9">
        <v>399598048</v>
      </c>
      <c r="AA194" s="9">
        <v>401433162</v>
      </c>
      <c r="AB194" s="9">
        <v>440882731</v>
      </c>
      <c r="AC194" s="9">
        <v>398560784</v>
      </c>
      <c r="AD194" s="9">
        <v>403116809</v>
      </c>
      <c r="AE194" s="9">
        <f>+'Balance Sheet by Segment (Y)'!J193</f>
        <v>415716549</v>
      </c>
    </row>
    <row r="195" spans="1:31" ht="15" customHeight="1" x14ac:dyDescent="0.15">
      <c r="A195" s="4" t="s">
        <v>23</v>
      </c>
      <c r="B195" s="4" t="s">
        <v>24</v>
      </c>
      <c r="C195" s="5" t="s">
        <v>147</v>
      </c>
      <c r="D195" s="6">
        <v>35896084</v>
      </c>
      <c r="E195" s="6">
        <v>19864225</v>
      </c>
      <c r="F195" s="6">
        <v>37031210</v>
      </c>
      <c r="G195" s="6">
        <v>9136741</v>
      </c>
      <c r="H195" s="6">
        <v>32387010</v>
      </c>
      <c r="I195" s="6">
        <v>18659794</v>
      </c>
      <c r="J195" s="6">
        <v>27464195</v>
      </c>
      <c r="K195" s="6">
        <v>3944020</v>
      </c>
      <c r="L195" s="6">
        <v>67844314</v>
      </c>
      <c r="M195" s="6">
        <v>74724474</v>
      </c>
      <c r="N195" s="6">
        <v>64289773</v>
      </c>
      <c r="O195" s="6">
        <v>57816219</v>
      </c>
      <c r="P195" s="6">
        <v>29777913</v>
      </c>
      <c r="Q195" s="6">
        <v>29725980</v>
      </c>
      <c r="R195" s="6">
        <v>30444131</v>
      </c>
      <c r="S195" s="6">
        <v>17420871</v>
      </c>
      <c r="T195" s="6">
        <v>24042937</v>
      </c>
      <c r="U195" s="6">
        <v>26289344</v>
      </c>
      <c r="V195" s="6">
        <v>19691368</v>
      </c>
      <c r="W195" s="6">
        <v>7165723</v>
      </c>
      <c r="X195" s="6">
        <v>23605317</v>
      </c>
      <c r="Y195" s="6">
        <v>25554648</v>
      </c>
      <c r="Z195" s="6">
        <v>41043038</v>
      </c>
      <c r="AA195" s="6">
        <v>10318011</v>
      </c>
      <c r="AB195" s="6">
        <v>32444811</v>
      </c>
      <c r="AC195" s="6">
        <v>28507409</v>
      </c>
      <c r="AD195" s="6">
        <v>37945103</v>
      </c>
      <c r="AE195" s="6">
        <f>+'Balance Sheet by Segment (Y)'!J194</f>
        <v>74525</v>
      </c>
    </row>
    <row r="196" spans="1:31" ht="15" customHeight="1" x14ac:dyDescent="0.15">
      <c r="A196" s="4" t="s">
        <v>23</v>
      </c>
      <c r="B196" s="4" t="s">
        <v>24</v>
      </c>
      <c r="C196" s="5" t="s">
        <v>148</v>
      </c>
      <c r="D196" s="11">
        <v>0</v>
      </c>
      <c r="E196" s="11">
        <v>0</v>
      </c>
      <c r="F196" s="11">
        <v>0</v>
      </c>
      <c r="G196" s="11">
        <v>0</v>
      </c>
      <c r="H196" s="6">
        <v>11787440</v>
      </c>
      <c r="I196" s="6">
        <v>5950569</v>
      </c>
      <c r="J196" s="6">
        <v>5274051</v>
      </c>
      <c r="K196" s="6">
        <v>5222995</v>
      </c>
      <c r="L196" s="6">
        <v>5381698</v>
      </c>
      <c r="M196" s="6">
        <v>4806468</v>
      </c>
      <c r="N196" s="6">
        <v>7769234</v>
      </c>
      <c r="O196" s="6">
        <v>5132692</v>
      </c>
      <c r="P196" s="6">
        <v>5609079</v>
      </c>
      <c r="Q196" s="6">
        <v>5604300</v>
      </c>
      <c r="R196" s="6">
        <v>6114607</v>
      </c>
      <c r="S196" s="6">
        <v>6856375</v>
      </c>
      <c r="T196" s="6">
        <v>6315928</v>
      </c>
      <c r="U196" s="6">
        <v>7419627</v>
      </c>
      <c r="V196" s="6">
        <v>7695470</v>
      </c>
      <c r="W196" s="6">
        <v>7120004</v>
      </c>
      <c r="X196" s="6">
        <v>6779815</v>
      </c>
      <c r="Y196" s="6">
        <v>7068638</v>
      </c>
      <c r="Z196" s="6">
        <v>7691353</v>
      </c>
      <c r="AA196" s="6">
        <v>8050335</v>
      </c>
      <c r="AB196" s="6">
        <v>8586051</v>
      </c>
      <c r="AC196" s="6">
        <v>7647112</v>
      </c>
      <c r="AD196" s="6">
        <v>7349201</v>
      </c>
      <c r="AE196" s="6">
        <f>+'Balance Sheet by Segment (Y)'!J195</f>
        <v>7760980</v>
      </c>
    </row>
    <row r="197" spans="1:31" ht="15" customHeight="1" x14ac:dyDescent="0.15">
      <c r="A197" s="4" t="s">
        <v>23</v>
      </c>
      <c r="B197" s="4" t="s">
        <v>24</v>
      </c>
      <c r="C197" s="5" t="s">
        <v>138</v>
      </c>
      <c r="D197" s="6">
        <v>74105666</v>
      </c>
      <c r="E197" s="6">
        <v>84021817</v>
      </c>
      <c r="F197" s="6">
        <v>71966715</v>
      </c>
      <c r="G197" s="6">
        <v>105256846</v>
      </c>
      <c r="H197" s="6">
        <v>75411498</v>
      </c>
      <c r="I197" s="6">
        <v>78730357</v>
      </c>
      <c r="J197" s="6">
        <v>79245634</v>
      </c>
      <c r="K197" s="6">
        <v>104313460</v>
      </c>
      <c r="L197" s="6">
        <v>71713466</v>
      </c>
      <c r="M197" s="6">
        <v>43392554</v>
      </c>
      <c r="N197" s="6">
        <v>75550366</v>
      </c>
      <c r="O197" s="6">
        <v>90687598</v>
      </c>
      <c r="P197" s="6">
        <v>68124295</v>
      </c>
      <c r="Q197" s="6">
        <v>76408573</v>
      </c>
      <c r="R197" s="6">
        <v>90166796</v>
      </c>
      <c r="S197" s="6">
        <v>114295336</v>
      </c>
      <c r="T197" s="6">
        <v>92334641</v>
      </c>
      <c r="U197" s="6">
        <v>99223882</v>
      </c>
      <c r="V197" s="6">
        <v>100928844</v>
      </c>
      <c r="W197" s="6">
        <v>107150843</v>
      </c>
      <c r="X197" s="6">
        <v>83587079</v>
      </c>
      <c r="Y197" s="6">
        <v>91927602</v>
      </c>
      <c r="Z197" s="6">
        <v>99741713</v>
      </c>
      <c r="AA197" s="6">
        <v>111061165</v>
      </c>
      <c r="AB197" s="6">
        <v>120276895</v>
      </c>
      <c r="AC197" s="6">
        <v>109130132</v>
      </c>
      <c r="AD197" s="6">
        <v>112669131</v>
      </c>
      <c r="AE197" s="6">
        <f>+'Balance Sheet by Segment (Y)'!J196</f>
        <v>136899671</v>
      </c>
    </row>
    <row r="198" spans="1:31" ht="15" customHeight="1" x14ac:dyDescent="0.15">
      <c r="A198" s="4" t="s">
        <v>23</v>
      </c>
      <c r="B198" s="4" t="s">
        <v>24</v>
      </c>
      <c r="C198" s="5" t="s">
        <v>149</v>
      </c>
      <c r="D198" s="6">
        <v>6184833</v>
      </c>
      <c r="E198" s="6">
        <v>11462895</v>
      </c>
      <c r="F198" s="6">
        <v>13797153</v>
      </c>
      <c r="G198" s="6">
        <v>9467333</v>
      </c>
      <c r="H198" s="6">
        <v>13687778</v>
      </c>
      <c r="I198" s="6">
        <v>20573700</v>
      </c>
      <c r="J198" s="6">
        <v>18982744</v>
      </c>
      <c r="K198" s="6">
        <v>19373593</v>
      </c>
      <c r="L198" s="6">
        <v>18988650</v>
      </c>
      <c r="M198" s="6">
        <v>23366133</v>
      </c>
      <c r="N198" s="6">
        <v>22467880</v>
      </c>
      <c r="O198" s="6">
        <v>24510831</v>
      </c>
      <c r="P198" s="6">
        <v>20618133</v>
      </c>
      <c r="Q198" s="6">
        <v>2063892</v>
      </c>
      <c r="R198" s="6">
        <v>1942076</v>
      </c>
      <c r="S198" s="6">
        <v>1490297</v>
      </c>
      <c r="T198" s="6">
        <v>2013969</v>
      </c>
      <c r="U198" s="6">
        <v>2453592</v>
      </c>
      <c r="V198" s="6">
        <v>1653616</v>
      </c>
      <c r="W198" s="6">
        <v>3376896</v>
      </c>
      <c r="X198" s="6">
        <v>1646354</v>
      </c>
      <c r="Y198" s="6">
        <v>1939762</v>
      </c>
      <c r="Z198" s="6">
        <v>4859988</v>
      </c>
      <c r="AA198" s="6">
        <v>4679336</v>
      </c>
      <c r="AB198" s="6">
        <v>4979951</v>
      </c>
      <c r="AC198" s="6">
        <v>4263951</v>
      </c>
      <c r="AD198" s="6">
        <v>2117506</v>
      </c>
      <c r="AE198" s="6">
        <f>+'Balance Sheet by Segment (Y)'!J197</f>
        <v>4298990</v>
      </c>
    </row>
    <row r="199" spans="1:31" ht="15" customHeight="1" x14ac:dyDescent="0.15">
      <c r="A199" s="4" t="s">
        <v>23</v>
      </c>
      <c r="B199" s="4" t="s">
        <v>24</v>
      </c>
      <c r="C199" s="5" t="s">
        <v>150</v>
      </c>
      <c r="D199" s="6">
        <v>3036704</v>
      </c>
      <c r="E199" s="6">
        <v>3562302</v>
      </c>
      <c r="F199" s="6">
        <v>2702464</v>
      </c>
      <c r="G199" s="6">
        <v>4567923</v>
      </c>
      <c r="H199" s="6">
        <v>4660133</v>
      </c>
      <c r="I199" s="6">
        <v>4938487</v>
      </c>
      <c r="J199" s="6">
        <v>6496537</v>
      </c>
      <c r="K199" s="6">
        <v>7733980</v>
      </c>
      <c r="L199" s="6">
        <v>6337412</v>
      </c>
      <c r="M199" s="6">
        <v>6198563</v>
      </c>
      <c r="N199" s="6">
        <v>6001269</v>
      </c>
      <c r="O199" s="6">
        <v>8638195</v>
      </c>
      <c r="P199" s="6">
        <v>8056736</v>
      </c>
      <c r="Q199" s="6">
        <v>7088398</v>
      </c>
      <c r="R199" s="6">
        <v>6714554</v>
      </c>
      <c r="S199" s="6">
        <v>7416838</v>
      </c>
      <c r="T199" s="6">
        <v>7765605</v>
      </c>
      <c r="U199" s="6">
        <v>8512909</v>
      </c>
      <c r="V199" s="6">
        <v>6130974</v>
      </c>
      <c r="W199" s="6">
        <v>5148498</v>
      </c>
      <c r="X199" s="6">
        <v>3331723</v>
      </c>
      <c r="Y199" s="6">
        <v>3503781</v>
      </c>
      <c r="Z199" s="6">
        <v>3720974</v>
      </c>
      <c r="AA199" s="6">
        <v>3723662</v>
      </c>
      <c r="AB199" s="6">
        <v>4205775</v>
      </c>
      <c r="AC199" s="6">
        <v>3883737</v>
      </c>
      <c r="AD199" s="6">
        <v>4633246</v>
      </c>
      <c r="AE199" s="6">
        <f>+'Balance Sheet by Segment (Y)'!J198</f>
        <v>5048805</v>
      </c>
    </row>
    <row r="200" spans="1:31" ht="15" customHeight="1" x14ac:dyDescent="0.15">
      <c r="A200" s="4" t="s">
        <v>23</v>
      </c>
      <c r="B200" s="4" t="s">
        <v>24</v>
      </c>
      <c r="C200" s="5" t="s">
        <v>152</v>
      </c>
      <c r="D200" s="6">
        <v>3971980</v>
      </c>
      <c r="E200" s="6">
        <v>4766741</v>
      </c>
      <c r="F200" s="6">
        <v>4200647</v>
      </c>
      <c r="G200" s="6">
        <v>2929937</v>
      </c>
      <c r="H200" s="6">
        <v>4046312</v>
      </c>
      <c r="I200" s="6">
        <v>5090712</v>
      </c>
      <c r="J200" s="6">
        <v>4961941</v>
      </c>
      <c r="K200" s="6">
        <v>3775740</v>
      </c>
      <c r="L200" s="6">
        <v>5903033</v>
      </c>
      <c r="M200" s="6">
        <v>7475760</v>
      </c>
      <c r="N200" s="6">
        <v>5173939</v>
      </c>
      <c r="O200" s="6">
        <v>3486498</v>
      </c>
      <c r="P200" s="6">
        <v>4385739</v>
      </c>
      <c r="Q200" s="6">
        <v>4675413</v>
      </c>
      <c r="R200" s="6">
        <v>4505745</v>
      </c>
      <c r="S200" s="6">
        <v>3471344</v>
      </c>
      <c r="T200" s="6">
        <v>4613304</v>
      </c>
      <c r="U200" s="6">
        <v>5734422</v>
      </c>
      <c r="V200" s="6">
        <v>5195745</v>
      </c>
      <c r="W200" s="6">
        <v>2898288</v>
      </c>
      <c r="X200" s="6">
        <v>4853033</v>
      </c>
      <c r="Y200" s="6">
        <v>5820441</v>
      </c>
      <c r="Z200" s="6">
        <v>5788012</v>
      </c>
      <c r="AA200" s="6">
        <v>4249598</v>
      </c>
      <c r="AB200" s="6">
        <v>6983877</v>
      </c>
      <c r="AC200" s="6">
        <v>7810328</v>
      </c>
      <c r="AD200" s="6">
        <v>5386575</v>
      </c>
      <c r="AE200" s="6">
        <f>+'Balance Sheet by Segment (Y)'!J199</f>
        <v>3532542</v>
      </c>
    </row>
    <row r="201" spans="1:31" ht="15" customHeight="1" x14ac:dyDescent="0.15">
      <c r="A201" s="7" t="s">
        <v>23</v>
      </c>
      <c r="B201" s="7" t="s">
        <v>24</v>
      </c>
      <c r="C201" s="8" t="s">
        <v>155</v>
      </c>
      <c r="D201" s="9">
        <v>123195267</v>
      </c>
      <c r="E201" s="9">
        <v>123677980</v>
      </c>
      <c r="F201" s="9">
        <v>129698189</v>
      </c>
      <c r="G201" s="9">
        <v>131358780</v>
      </c>
      <c r="H201" s="9">
        <v>141980171</v>
      </c>
      <c r="I201" s="9">
        <v>133943619</v>
      </c>
      <c r="J201" s="9">
        <v>142425102</v>
      </c>
      <c r="K201" s="9">
        <v>144363788</v>
      </c>
      <c r="L201" s="9">
        <v>176168573</v>
      </c>
      <c r="M201" s="9">
        <v>159963952</v>
      </c>
      <c r="N201" s="9">
        <v>181252461</v>
      </c>
      <c r="O201" s="9">
        <v>190272033</v>
      </c>
      <c r="P201" s="9">
        <v>136571895</v>
      </c>
      <c r="Q201" s="9">
        <v>125566556</v>
      </c>
      <c r="R201" s="9">
        <v>139887909</v>
      </c>
      <c r="S201" s="9">
        <v>150951061</v>
      </c>
      <c r="T201" s="9">
        <v>137086384</v>
      </c>
      <c r="U201" s="9">
        <v>149633776</v>
      </c>
      <c r="V201" s="9">
        <v>141296017</v>
      </c>
      <c r="W201" s="9">
        <v>132860252</v>
      </c>
      <c r="X201" s="9">
        <v>123803321</v>
      </c>
      <c r="Y201" s="9">
        <v>135814872</v>
      </c>
      <c r="Z201" s="9">
        <v>162845078</v>
      </c>
      <c r="AA201" s="9">
        <v>142082107</v>
      </c>
      <c r="AB201" s="9">
        <v>177477360</v>
      </c>
      <c r="AC201" s="9">
        <v>161242669</v>
      </c>
      <c r="AD201" s="9">
        <v>170100762</v>
      </c>
      <c r="AE201" s="9">
        <f>+'Balance Sheet by Segment (Y)'!J200</f>
        <v>157615513</v>
      </c>
    </row>
    <row r="202" spans="1:31" ht="15" customHeight="1" x14ac:dyDescent="0.15">
      <c r="A202" s="4" t="s">
        <v>23</v>
      </c>
      <c r="B202" s="4" t="s">
        <v>24</v>
      </c>
      <c r="C202" s="5" t="s">
        <v>147</v>
      </c>
      <c r="D202" s="6">
        <v>4017061</v>
      </c>
      <c r="E202" s="6">
        <v>3086315</v>
      </c>
      <c r="F202" s="6">
        <v>3033654</v>
      </c>
      <c r="G202" s="6">
        <v>2320339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6">
        <v>2319900</v>
      </c>
      <c r="N202" s="6">
        <v>1830484</v>
      </c>
      <c r="O202" s="6">
        <v>1397260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0</v>
      </c>
      <c r="W202" s="11">
        <v>0</v>
      </c>
      <c r="X202" s="11">
        <v>0</v>
      </c>
      <c r="Y202" s="11">
        <v>0</v>
      </c>
      <c r="Z202" s="11">
        <v>0</v>
      </c>
      <c r="AA202" s="11">
        <v>0</v>
      </c>
      <c r="AB202" s="11">
        <v>0</v>
      </c>
      <c r="AC202" s="11">
        <v>0</v>
      </c>
      <c r="AD202" s="11">
        <v>0</v>
      </c>
      <c r="AE202" s="11">
        <f>+'Balance Sheet by Segment (Y)'!J201</f>
        <v>0</v>
      </c>
    </row>
    <row r="203" spans="1:31" ht="15" customHeight="1" x14ac:dyDescent="0.15">
      <c r="A203" s="4" t="s">
        <v>23</v>
      </c>
      <c r="B203" s="4" t="s">
        <v>24</v>
      </c>
      <c r="C203" s="5" t="s">
        <v>148</v>
      </c>
      <c r="D203" s="11">
        <v>0</v>
      </c>
      <c r="E203" s="11">
        <v>0</v>
      </c>
      <c r="F203" s="11">
        <v>0</v>
      </c>
      <c r="G203" s="11">
        <v>0</v>
      </c>
      <c r="H203" s="6">
        <v>69579920</v>
      </c>
      <c r="I203" s="6">
        <v>67261784</v>
      </c>
      <c r="J203" s="6">
        <v>70539517</v>
      </c>
      <c r="K203" s="6">
        <v>79765799</v>
      </c>
      <c r="L203" s="6">
        <v>88846970</v>
      </c>
      <c r="M203" s="6">
        <v>83568715</v>
      </c>
      <c r="N203" s="6">
        <v>79529116</v>
      </c>
      <c r="O203" s="6">
        <v>79215415</v>
      </c>
      <c r="P203" s="6">
        <v>80344429</v>
      </c>
      <c r="Q203" s="6">
        <v>78702971</v>
      </c>
      <c r="R203" s="6">
        <v>84156301</v>
      </c>
      <c r="S203" s="6">
        <v>89145318</v>
      </c>
      <c r="T203" s="6">
        <v>85732904</v>
      </c>
      <c r="U203" s="6">
        <v>98138070</v>
      </c>
      <c r="V203" s="6">
        <v>99054246</v>
      </c>
      <c r="W203" s="6">
        <v>88802830</v>
      </c>
      <c r="X203" s="6">
        <v>84270591</v>
      </c>
      <c r="Y203" s="6">
        <v>86564230</v>
      </c>
      <c r="Z203" s="6">
        <v>92814836</v>
      </c>
      <c r="AA203" s="6">
        <v>109101153</v>
      </c>
      <c r="AB203" s="6">
        <v>100343642</v>
      </c>
      <c r="AC203" s="6">
        <v>85941123</v>
      </c>
      <c r="AD203" s="6">
        <v>82054405</v>
      </c>
      <c r="AE203" s="6">
        <f>+'Balance Sheet by Segment (Y)'!J202</f>
        <v>88098321</v>
      </c>
    </row>
    <row r="204" spans="1:31" ht="15" customHeight="1" x14ac:dyDescent="0.15">
      <c r="A204" s="4" t="s">
        <v>23</v>
      </c>
      <c r="B204" s="4" t="s">
        <v>24</v>
      </c>
      <c r="C204" s="5" t="s">
        <v>149</v>
      </c>
      <c r="D204" s="6">
        <v>18827924</v>
      </c>
      <c r="E204" s="6">
        <v>20041102</v>
      </c>
      <c r="F204" s="6">
        <v>20148828</v>
      </c>
      <c r="G204" s="6">
        <v>20731758</v>
      </c>
      <c r="H204" s="6">
        <v>20585774</v>
      </c>
      <c r="I204" s="6">
        <v>27285121</v>
      </c>
      <c r="J204" s="6">
        <v>28654641</v>
      </c>
      <c r="K204" s="6">
        <v>29761083</v>
      </c>
      <c r="L204" s="6">
        <v>32833779</v>
      </c>
      <c r="M204" s="6">
        <v>35856412</v>
      </c>
      <c r="N204" s="6">
        <v>33931304</v>
      </c>
      <c r="O204" s="6">
        <v>32595260</v>
      </c>
      <c r="P204" s="6">
        <v>89953847</v>
      </c>
      <c r="Q204" s="6">
        <v>105754610</v>
      </c>
      <c r="R204" s="6">
        <v>9287795</v>
      </c>
      <c r="S204" s="6">
        <v>9696320</v>
      </c>
      <c r="T204" s="6">
        <v>9206017</v>
      </c>
      <c r="U204" s="6">
        <v>10764757</v>
      </c>
      <c r="V204" s="6">
        <v>10952969</v>
      </c>
      <c r="W204" s="6">
        <v>9730794</v>
      </c>
      <c r="X204" s="6">
        <v>9179262</v>
      </c>
      <c r="Y204" s="6">
        <v>9371879</v>
      </c>
      <c r="Z204" s="6">
        <v>13584813</v>
      </c>
      <c r="AA204" s="6">
        <v>18417695</v>
      </c>
      <c r="AB204" s="6">
        <v>20269920</v>
      </c>
      <c r="AC204" s="6">
        <v>19030987</v>
      </c>
      <c r="AD204" s="6">
        <v>18238693</v>
      </c>
      <c r="AE204" s="6">
        <f>+'Balance Sheet by Segment (Y)'!J203</f>
        <v>19669978</v>
      </c>
    </row>
    <row r="205" spans="1:31" ht="15" customHeight="1" x14ac:dyDescent="0.15">
      <c r="A205" s="4" t="s">
        <v>23</v>
      </c>
      <c r="B205" s="4" t="s">
        <v>24</v>
      </c>
      <c r="C205" s="5" t="s">
        <v>150</v>
      </c>
      <c r="D205" s="11">
        <v>0</v>
      </c>
      <c r="E205" s="11">
        <v>0</v>
      </c>
      <c r="F205" s="11">
        <v>0</v>
      </c>
      <c r="G205" s="11">
        <v>0</v>
      </c>
      <c r="H205" s="6">
        <v>1949864</v>
      </c>
      <c r="I205" s="6">
        <v>1992334</v>
      </c>
      <c r="J205" s="6">
        <v>2170775</v>
      </c>
      <c r="K205" s="6">
        <v>2323854</v>
      </c>
      <c r="L205" s="6">
        <v>2671936</v>
      </c>
      <c r="M205" s="6">
        <v>2602745</v>
      </c>
      <c r="N205" s="6">
        <v>2470081</v>
      </c>
      <c r="O205" s="6">
        <v>2381973</v>
      </c>
      <c r="P205" s="6">
        <v>2713355</v>
      </c>
      <c r="Q205" s="6">
        <v>2760220</v>
      </c>
      <c r="R205" s="6">
        <v>3082366</v>
      </c>
      <c r="S205" s="6">
        <v>3453648</v>
      </c>
      <c r="T205" s="6">
        <v>3360894</v>
      </c>
      <c r="U205" s="6">
        <v>3994807</v>
      </c>
      <c r="V205" s="6">
        <v>4143823</v>
      </c>
      <c r="W205" s="6">
        <v>3812824</v>
      </c>
      <c r="X205" s="6">
        <v>3645670</v>
      </c>
      <c r="Y205" s="6">
        <v>3805946</v>
      </c>
      <c r="Z205" s="6">
        <v>4268344</v>
      </c>
      <c r="AA205" s="6">
        <v>4289084</v>
      </c>
      <c r="AB205" s="6">
        <v>4835512</v>
      </c>
      <c r="AC205" s="6">
        <v>4178373</v>
      </c>
      <c r="AD205" s="6">
        <v>3949280</v>
      </c>
      <c r="AE205" s="6">
        <f>+'Balance Sheet by Segment (Y)'!J204</f>
        <v>4236448</v>
      </c>
    </row>
    <row r="206" spans="1:31" ht="15" customHeight="1" x14ac:dyDescent="0.15">
      <c r="A206" s="4" t="s">
        <v>23</v>
      </c>
      <c r="B206" s="4" t="s">
        <v>24</v>
      </c>
      <c r="C206" s="5" t="s">
        <v>152</v>
      </c>
      <c r="D206" s="6">
        <v>800550</v>
      </c>
      <c r="E206" s="6">
        <v>825307</v>
      </c>
      <c r="F206" s="6">
        <v>803565</v>
      </c>
      <c r="G206" s="6">
        <v>847985</v>
      </c>
      <c r="H206" s="6">
        <v>40955</v>
      </c>
      <c r="I206" s="6">
        <v>20707</v>
      </c>
      <c r="J206" s="6">
        <v>13731</v>
      </c>
      <c r="K206" s="6">
        <v>52708</v>
      </c>
      <c r="L206" s="6">
        <v>36981</v>
      </c>
      <c r="M206" s="6">
        <v>16515</v>
      </c>
      <c r="N206" s="6">
        <v>734</v>
      </c>
      <c r="O206" s="6">
        <v>36837</v>
      </c>
      <c r="P206" s="6">
        <v>20341</v>
      </c>
      <c r="Q206" s="6">
        <v>7570</v>
      </c>
      <c r="R206" s="6">
        <v>329</v>
      </c>
      <c r="S206" s="11">
        <v>0</v>
      </c>
      <c r="T206" s="6">
        <v>22630</v>
      </c>
      <c r="U206" s="6">
        <v>9798</v>
      </c>
      <c r="V206" s="6">
        <v>403</v>
      </c>
      <c r="W206" s="6">
        <v>42094</v>
      </c>
      <c r="X206" s="6">
        <v>22167</v>
      </c>
      <c r="Y206" s="6">
        <v>8895</v>
      </c>
      <c r="Z206" s="6">
        <v>395</v>
      </c>
      <c r="AA206" s="6">
        <v>44456</v>
      </c>
      <c r="AB206" s="6">
        <v>27908</v>
      </c>
      <c r="AC206" s="6">
        <v>9890</v>
      </c>
      <c r="AD206" s="6">
        <v>406</v>
      </c>
      <c r="AE206" s="6">
        <f>+'Balance Sheet by Segment (Y)'!J205</f>
        <v>54502</v>
      </c>
    </row>
    <row r="207" spans="1:31" ht="15" customHeight="1" x14ac:dyDescent="0.15">
      <c r="A207" s="7" t="s">
        <v>23</v>
      </c>
      <c r="B207" s="7" t="s">
        <v>24</v>
      </c>
      <c r="C207" s="8" t="s">
        <v>159</v>
      </c>
      <c r="D207" s="9">
        <v>23645535</v>
      </c>
      <c r="E207" s="9">
        <v>23952724</v>
      </c>
      <c r="F207" s="9">
        <v>23986047</v>
      </c>
      <c r="G207" s="9">
        <v>23900082</v>
      </c>
      <c r="H207" s="9">
        <v>92156513</v>
      </c>
      <c r="I207" s="9">
        <v>96559946</v>
      </c>
      <c r="J207" s="9">
        <v>101378664</v>
      </c>
      <c r="K207" s="9">
        <v>111903444</v>
      </c>
      <c r="L207" s="9">
        <v>124389666</v>
      </c>
      <c r="M207" s="9">
        <v>124364287</v>
      </c>
      <c r="N207" s="9">
        <v>117761719</v>
      </c>
      <c r="O207" s="9">
        <v>115626745</v>
      </c>
      <c r="P207" s="9">
        <v>173031972</v>
      </c>
      <c r="Q207" s="9">
        <v>187225371</v>
      </c>
      <c r="R207" s="9">
        <v>96526791</v>
      </c>
      <c r="S207" s="9">
        <v>102295286</v>
      </c>
      <c r="T207" s="9">
        <v>98322445</v>
      </c>
      <c r="U207" s="9">
        <v>112907432</v>
      </c>
      <c r="V207" s="9">
        <v>114151441</v>
      </c>
      <c r="W207" s="9">
        <v>102388542</v>
      </c>
      <c r="X207" s="9">
        <v>97117690</v>
      </c>
      <c r="Y207" s="9">
        <v>99750950</v>
      </c>
      <c r="Z207" s="9">
        <v>110668388</v>
      </c>
      <c r="AA207" s="9">
        <v>131852388</v>
      </c>
      <c r="AB207" s="9">
        <v>125476982</v>
      </c>
      <c r="AC207" s="9">
        <v>109160373</v>
      </c>
      <c r="AD207" s="9">
        <v>104242784</v>
      </c>
      <c r="AE207" s="9">
        <f>+'Balance Sheet by Segment (Y)'!J206</f>
        <v>112059249</v>
      </c>
    </row>
    <row r="208" spans="1:31" ht="15" customHeight="1" x14ac:dyDescent="0.15">
      <c r="A208" s="4" t="s">
        <v>23</v>
      </c>
      <c r="B208" s="4" t="s">
        <v>24</v>
      </c>
      <c r="C208" s="5" t="s">
        <v>160</v>
      </c>
      <c r="D208" s="6">
        <v>76474321</v>
      </c>
      <c r="E208" s="6">
        <v>81660296</v>
      </c>
      <c r="F208" s="6">
        <v>80060473</v>
      </c>
      <c r="G208" s="6">
        <v>86670691</v>
      </c>
      <c r="H208" s="6">
        <v>71360359</v>
      </c>
      <c r="I208" s="6">
        <v>73155635</v>
      </c>
      <c r="J208" s="6">
        <v>72993322</v>
      </c>
      <c r="K208" s="6">
        <v>80346096</v>
      </c>
      <c r="L208" s="6">
        <v>82343703</v>
      </c>
      <c r="M208" s="6">
        <v>63363314</v>
      </c>
      <c r="N208" s="6">
        <v>50855481</v>
      </c>
      <c r="O208" s="6">
        <v>41021087</v>
      </c>
      <c r="P208" s="6">
        <v>32584607</v>
      </c>
      <c r="Q208" s="6">
        <v>27891475</v>
      </c>
      <c r="R208" s="6">
        <v>108126833</v>
      </c>
      <c r="S208" s="6">
        <v>125429015</v>
      </c>
      <c r="T208" s="6">
        <v>127314602</v>
      </c>
      <c r="U208" s="6">
        <v>144865498</v>
      </c>
      <c r="V208" s="6">
        <v>139213618</v>
      </c>
      <c r="W208" s="6">
        <v>134211851</v>
      </c>
      <c r="X208" s="6">
        <v>122429139</v>
      </c>
      <c r="Y208" s="6">
        <v>126010418</v>
      </c>
      <c r="Z208" s="6">
        <v>126084582</v>
      </c>
      <c r="AA208" s="6">
        <v>127498667</v>
      </c>
      <c r="AB208" s="6">
        <v>137928389</v>
      </c>
      <c r="AC208" s="6">
        <v>128157742</v>
      </c>
      <c r="AD208" s="6">
        <v>128773263</v>
      </c>
      <c r="AE208" s="6">
        <f>+'Balance Sheet by Segment (Y)'!J207</f>
        <v>146041787</v>
      </c>
    </row>
    <row r="209" spans="1:31" ht="15" customHeight="1" x14ac:dyDescent="0.15">
      <c r="A209" s="7" t="s">
        <v>23</v>
      </c>
      <c r="B209" s="7" t="s">
        <v>24</v>
      </c>
      <c r="C209" s="8" t="s">
        <v>161</v>
      </c>
      <c r="D209" s="9">
        <v>223315123</v>
      </c>
      <c r="E209" s="9">
        <v>229291000</v>
      </c>
      <c r="F209" s="9">
        <v>233744709</v>
      </c>
      <c r="G209" s="9">
        <v>241929553</v>
      </c>
      <c r="H209" s="9">
        <v>305497043</v>
      </c>
      <c r="I209" s="9">
        <v>303659200</v>
      </c>
      <c r="J209" s="9">
        <v>316797088</v>
      </c>
      <c r="K209" s="9">
        <v>336613328</v>
      </c>
      <c r="L209" s="9">
        <v>382901942</v>
      </c>
      <c r="M209" s="9">
        <v>347691553</v>
      </c>
      <c r="N209" s="9">
        <v>349869661</v>
      </c>
      <c r="O209" s="9">
        <v>346919865</v>
      </c>
      <c r="P209" s="9">
        <v>342188474</v>
      </c>
      <c r="Q209" s="9">
        <v>340683402</v>
      </c>
      <c r="R209" s="9">
        <v>344541533</v>
      </c>
      <c r="S209" s="9">
        <v>378675362</v>
      </c>
      <c r="T209" s="9">
        <v>362723431</v>
      </c>
      <c r="U209" s="9">
        <v>407406706</v>
      </c>
      <c r="V209" s="9">
        <v>394661076</v>
      </c>
      <c r="W209" s="9">
        <v>369460645</v>
      </c>
      <c r="X209" s="9">
        <v>343350150</v>
      </c>
      <c r="Y209" s="9">
        <v>361576240</v>
      </c>
      <c r="Z209" s="9">
        <v>399598048</v>
      </c>
      <c r="AA209" s="9">
        <v>401433162</v>
      </c>
      <c r="AB209" s="9">
        <v>440882731</v>
      </c>
      <c r="AC209" s="9">
        <v>398560784</v>
      </c>
      <c r="AD209" s="9">
        <v>403116809</v>
      </c>
      <c r="AE209" s="9">
        <f>+'Balance Sheet by Segment (Y)'!J208</f>
        <v>415716549</v>
      </c>
    </row>
    <row r="210" spans="1:31" ht="15" customHeight="1" x14ac:dyDescent="0.15">
      <c r="A210" s="4"/>
      <c r="B210" s="4"/>
      <c r="C210" s="5"/>
      <c r="D210" s="12" t="s">
        <v>54</v>
      </c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</row>
    <row r="211" spans="1:31" ht="15" customHeight="1" x14ac:dyDescent="0.15">
      <c r="A211" s="7"/>
      <c r="B211" s="7"/>
      <c r="C211" s="8" t="s">
        <v>274</v>
      </c>
      <c r="D211" s="16" t="s">
        <v>54</v>
      </c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</row>
    <row r="212" spans="1:31" ht="15" customHeight="1" x14ac:dyDescent="0.15">
      <c r="A212" s="4" t="s">
        <v>23</v>
      </c>
      <c r="B212" s="4" t="s">
        <v>24</v>
      </c>
      <c r="C212" s="5" t="s">
        <v>127</v>
      </c>
      <c r="D212" s="6">
        <v>68096904</v>
      </c>
      <c r="E212" s="6">
        <v>70561297</v>
      </c>
      <c r="F212" s="6">
        <v>71036101</v>
      </c>
      <c r="G212" s="6">
        <v>71807131</v>
      </c>
      <c r="H212" s="6">
        <v>87429804</v>
      </c>
      <c r="I212" s="6">
        <v>74754423</v>
      </c>
      <c r="J212" s="6">
        <v>102853092</v>
      </c>
      <c r="K212" s="6">
        <v>125456333</v>
      </c>
      <c r="L212" s="6">
        <v>110761803</v>
      </c>
      <c r="M212" s="6">
        <v>137379385</v>
      </c>
      <c r="N212" s="6">
        <v>165752810</v>
      </c>
      <c r="O212" s="6">
        <v>118125198</v>
      </c>
      <c r="P212" s="6">
        <v>130791547</v>
      </c>
      <c r="Q212" s="6">
        <v>110287716</v>
      </c>
      <c r="R212" s="6">
        <v>96710277</v>
      </c>
      <c r="S212" s="6">
        <v>126427049</v>
      </c>
      <c r="T212" s="6">
        <v>137250437</v>
      </c>
      <c r="U212" s="6">
        <v>155876473</v>
      </c>
      <c r="V212" s="6">
        <v>189415869</v>
      </c>
      <c r="W212" s="6">
        <v>171173742</v>
      </c>
      <c r="X212" s="6">
        <v>127287583</v>
      </c>
      <c r="Y212" s="6">
        <v>99890951</v>
      </c>
      <c r="Z212" s="6">
        <v>94820810</v>
      </c>
      <c r="AA212" s="6">
        <v>98554283</v>
      </c>
      <c r="AB212" s="6">
        <v>116769972</v>
      </c>
      <c r="AC212" s="6">
        <v>102310693</v>
      </c>
      <c r="AD212" s="6">
        <v>102222517</v>
      </c>
      <c r="AE212" s="6">
        <f>+'Balance Sheet by Segment (Y)'!J211</f>
        <v>101180334</v>
      </c>
    </row>
    <row r="213" spans="1:31" ht="15" customHeight="1" x14ac:dyDescent="0.15">
      <c r="A213" s="4" t="s">
        <v>23</v>
      </c>
      <c r="B213" s="4" t="s">
        <v>24</v>
      </c>
      <c r="C213" s="5" t="s">
        <v>128</v>
      </c>
      <c r="D213" s="6">
        <v>889269</v>
      </c>
      <c r="E213" s="6">
        <v>760874</v>
      </c>
      <c r="F213" s="6">
        <v>546873</v>
      </c>
      <c r="G213" s="6">
        <v>812459</v>
      </c>
      <c r="H213" s="6">
        <v>769966</v>
      </c>
      <c r="I213" s="6">
        <v>1459417</v>
      </c>
      <c r="J213" s="6">
        <v>1552767</v>
      </c>
      <c r="K213" s="6">
        <v>1409348</v>
      </c>
      <c r="L213" s="6">
        <v>2149941</v>
      </c>
      <c r="M213" s="6">
        <v>2020881</v>
      </c>
      <c r="N213" s="6">
        <v>1581418</v>
      </c>
      <c r="O213" s="6">
        <v>1342200</v>
      </c>
      <c r="P213" s="6">
        <v>1002871</v>
      </c>
      <c r="Q213" s="6">
        <v>1407837</v>
      </c>
      <c r="R213" s="6">
        <v>1583203</v>
      </c>
      <c r="S213" s="6">
        <v>2148080</v>
      </c>
      <c r="T213" s="6">
        <v>2060057</v>
      </c>
      <c r="U213" s="6">
        <v>2013274</v>
      </c>
      <c r="V213" s="6">
        <v>1738033</v>
      </c>
      <c r="W213" s="6">
        <v>2159750</v>
      </c>
      <c r="X213" s="6">
        <v>2241933</v>
      </c>
      <c r="Y213" s="6">
        <v>2611328</v>
      </c>
      <c r="Z213" s="6">
        <v>1988788</v>
      </c>
      <c r="AA213" s="6">
        <v>2293888</v>
      </c>
      <c r="AB213" s="6">
        <v>2792584</v>
      </c>
      <c r="AC213" s="6">
        <v>2166574</v>
      </c>
      <c r="AD213" s="6">
        <v>2309294</v>
      </c>
      <c r="AE213" s="6">
        <f>+'Balance Sheet by Segment (Y)'!J212</f>
        <v>2799041</v>
      </c>
    </row>
    <row r="214" spans="1:31" ht="15" customHeight="1" x14ac:dyDescent="0.15">
      <c r="A214" s="4" t="s">
        <v>23</v>
      </c>
      <c r="B214" s="4" t="s">
        <v>24</v>
      </c>
      <c r="C214" s="5" t="s">
        <v>129</v>
      </c>
      <c r="D214" s="6">
        <v>212989170</v>
      </c>
      <c r="E214" s="6">
        <v>232885173</v>
      </c>
      <c r="F214" s="6">
        <v>228104385</v>
      </c>
      <c r="G214" s="6">
        <v>255494665</v>
      </c>
      <c r="H214" s="6">
        <v>274259788</v>
      </c>
      <c r="I214" s="6">
        <v>283800277</v>
      </c>
      <c r="J214" s="6">
        <v>252541761</v>
      </c>
      <c r="K214" s="6">
        <v>279270232</v>
      </c>
      <c r="L214" s="6">
        <v>289068571</v>
      </c>
      <c r="M214" s="6">
        <v>242061294</v>
      </c>
      <c r="N214" s="6">
        <v>184459879</v>
      </c>
      <c r="O214" s="6">
        <v>168260687</v>
      </c>
      <c r="P214" s="6">
        <v>139012817</v>
      </c>
      <c r="Q214" s="6">
        <v>141476244</v>
      </c>
      <c r="R214" s="6">
        <v>150656123</v>
      </c>
      <c r="S214" s="6">
        <v>194181511</v>
      </c>
      <c r="T214" s="6">
        <v>204729953</v>
      </c>
      <c r="U214" s="6">
        <v>246130295</v>
      </c>
      <c r="V214" s="6">
        <v>235295457</v>
      </c>
      <c r="W214" s="6">
        <v>238090901</v>
      </c>
      <c r="X214" s="6">
        <v>217734844</v>
      </c>
      <c r="Y214" s="6">
        <v>229329233</v>
      </c>
      <c r="Z214" s="6">
        <v>226317055</v>
      </c>
      <c r="AA214" s="6">
        <v>235166260</v>
      </c>
      <c r="AB214" s="6">
        <v>219284267</v>
      </c>
      <c r="AC214" s="6">
        <v>202748664</v>
      </c>
      <c r="AD214" s="6">
        <v>204714894</v>
      </c>
      <c r="AE214" s="6">
        <f>+'Balance Sheet by Segment (Y)'!J213</f>
        <v>209927556</v>
      </c>
    </row>
    <row r="215" spans="1:31" ht="15" customHeight="1" x14ac:dyDescent="0.15">
      <c r="A215" s="4" t="s">
        <v>23</v>
      </c>
      <c r="B215" s="4" t="s">
        <v>24</v>
      </c>
      <c r="C215" s="5" t="s">
        <v>130</v>
      </c>
      <c r="D215" s="6">
        <v>5431586</v>
      </c>
      <c r="E215" s="6">
        <v>3629428</v>
      </c>
      <c r="F215" s="6">
        <v>5885979</v>
      </c>
      <c r="G215" s="6">
        <v>877548</v>
      </c>
      <c r="H215" s="6">
        <v>5872744</v>
      </c>
      <c r="I215" s="6">
        <v>4650104</v>
      </c>
      <c r="J215" s="6">
        <v>2643406</v>
      </c>
      <c r="K215" s="6">
        <v>1598537</v>
      </c>
      <c r="L215" s="6">
        <v>259929</v>
      </c>
      <c r="M215" s="6">
        <v>388002</v>
      </c>
      <c r="N215" s="6">
        <v>624199</v>
      </c>
      <c r="O215" s="6">
        <v>4338549</v>
      </c>
      <c r="P215" s="6">
        <v>789497</v>
      </c>
      <c r="Q215" s="6">
        <v>452881</v>
      </c>
      <c r="R215" s="6">
        <v>750819</v>
      </c>
      <c r="S215" s="6">
        <v>605498</v>
      </c>
      <c r="T215" s="6">
        <v>782420</v>
      </c>
      <c r="U215" s="6">
        <v>1076424</v>
      </c>
      <c r="V215" s="6">
        <v>945160</v>
      </c>
      <c r="W215" s="6">
        <v>1551657</v>
      </c>
      <c r="X215" s="6">
        <v>792735</v>
      </c>
      <c r="Y215" s="6">
        <v>1035101</v>
      </c>
      <c r="Z215" s="6">
        <v>3529609</v>
      </c>
      <c r="AA215" s="6">
        <v>2311815</v>
      </c>
      <c r="AB215" s="6">
        <v>1772490</v>
      </c>
      <c r="AC215" s="6">
        <v>1431662</v>
      </c>
      <c r="AD215" s="6">
        <v>723259</v>
      </c>
      <c r="AE215" s="6">
        <f>+'Balance Sheet by Segment (Y)'!J214</f>
        <v>1285779</v>
      </c>
    </row>
    <row r="216" spans="1:31" ht="15" customHeight="1" x14ac:dyDescent="0.15">
      <c r="A216" s="4" t="s">
        <v>23</v>
      </c>
      <c r="B216" s="4" t="s">
        <v>24</v>
      </c>
      <c r="C216" s="5" t="s">
        <v>132</v>
      </c>
      <c r="D216" s="6">
        <v>919893</v>
      </c>
      <c r="E216" s="6">
        <v>232807</v>
      </c>
      <c r="F216" s="11">
        <v>0</v>
      </c>
      <c r="G216" s="11">
        <v>0</v>
      </c>
      <c r="H216" s="6">
        <v>225906</v>
      </c>
      <c r="I216" s="6">
        <v>285800</v>
      </c>
      <c r="J216" s="6">
        <v>575979</v>
      </c>
      <c r="K216" s="6">
        <v>934221</v>
      </c>
      <c r="L216" s="11">
        <v>0</v>
      </c>
      <c r="M216" s="11">
        <v>0</v>
      </c>
      <c r="N216" s="6">
        <v>771288</v>
      </c>
      <c r="O216" s="6">
        <v>5076903</v>
      </c>
      <c r="P216" s="6">
        <v>6328263</v>
      </c>
      <c r="Q216" s="6">
        <v>1946542</v>
      </c>
      <c r="R216" s="6">
        <v>2693453</v>
      </c>
      <c r="S216" s="6">
        <v>3533154</v>
      </c>
      <c r="T216" s="6">
        <v>3953761</v>
      </c>
      <c r="U216" s="6">
        <v>2185748</v>
      </c>
      <c r="V216" s="6">
        <v>2865304</v>
      </c>
      <c r="W216" s="6">
        <v>2898964</v>
      </c>
      <c r="X216" s="6">
        <v>3071801</v>
      </c>
      <c r="Y216" s="6">
        <v>1819895</v>
      </c>
      <c r="Z216" s="6">
        <v>2775232</v>
      </c>
      <c r="AA216" s="6">
        <v>3624269</v>
      </c>
      <c r="AB216" s="6">
        <v>4499831</v>
      </c>
      <c r="AC216" s="6">
        <v>4063628</v>
      </c>
      <c r="AD216" s="6">
        <v>2631290</v>
      </c>
      <c r="AE216" s="6">
        <f>+'Balance Sheet by Segment (Y)'!J215</f>
        <v>3602291</v>
      </c>
    </row>
    <row r="217" spans="1:31" ht="15" customHeight="1" x14ac:dyDescent="0.15">
      <c r="A217" s="7" t="s">
        <v>23</v>
      </c>
      <c r="B217" s="7" t="s">
        <v>24</v>
      </c>
      <c r="C217" s="8" t="s">
        <v>135</v>
      </c>
      <c r="D217" s="9">
        <v>288326822</v>
      </c>
      <c r="E217" s="9">
        <v>308069579</v>
      </c>
      <c r="F217" s="9">
        <v>305573338</v>
      </c>
      <c r="G217" s="9">
        <v>328991803</v>
      </c>
      <c r="H217" s="9">
        <v>368558208</v>
      </c>
      <c r="I217" s="9">
        <v>364950021</v>
      </c>
      <c r="J217" s="9">
        <v>360167005</v>
      </c>
      <c r="K217" s="9">
        <v>408668671</v>
      </c>
      <c r="L217" s="9">
        <v>402240244</v>
      </c>
      <c r="M217" s="9">
        <v>381849562</v>
      </c>
      <c r="N217" s="9">
        <v>353189594</v>
      </c>
      <c r="O217" s="9">
        <v>297143537</v>
      </c>
      <c r="P217" s="9">
        <v>277924995</v>
      </c>
      <c r="Q217" s="9">
        <v>255571220</v>
      </c>
      <c r="R217" s="9">
        <v>252393875</v>
      </c>
      <c r="S217" s="9">
        <v>326895292</v>
      </c>
      <c r="T217" s="9">
        <v>348776628</v>
      </c>
      <c r="U217" s="9">
        <v>407282214</v>
      </c>
      <c r="V217" s="9">
        <v>430259823</v>
      </c>
      <c r="W217" s="9">
        <v>415875014</v>
      </c>
      <c r="X217" s="9">
        <v>351128896</v>
      </c>
      <c r="Y217" s="9">
        <v>334686508</v>
      </c>
      <c r="Z217" s="9">
        <v>329431494</v>
      </c>
      <c r="AA217" s="9">
        <v>341950515</v>
      </c>
      <c r="AB217" s="9">
        <v>345119144</v>
      </c>
      <c r="AC217" s="9">
        <v>312721221</v>
      </c>
      <c r="AD217" s="9">
        <v>312601254</v>
      </c>
      <c r="AE217" s="9">
        <f>+'Balance Sheet by Segment (Y)'!J216</f>
        <v>318795001</v>
      </c>
    </row>
    <row r="218" spans="1:31" ht="15" customHeight="1" x14ac:dyDescent="0.15">
      <c r="A218" s="4" t="s">
        <v>23</v>
      </c>
      <c r="B218" s="4" t="s">
        <v>24</v>
      </c>
      <c r="C218" s="5" t="s">
        <v>137</v>
      </c>
      <c r="D218" s="6">
        <v>5936550</v>
      </c>
      <c r="E218" s="6">
        <v>6769135</v>
      </c>
      <c r="F218" s="6">
        <v>4823144</v>
      </c>
      <c r="G218" s="6">
        <v>10909999</v>
      </c>
      <c r="H218" s="6">
        <v>16798989</v>
      </c>
      <c r="I218" s="6">
        <v>22010563</v>
      </c>
      <c r="J218" s="6">
        <v>14408736</v>
      </c>
      <c r="K218" s="6">
        <v>7181008</v>
      </c>
      <c r="L218" s="6">
        <v>8884697</v>
      </c>
      <c r="M218" s="6">
        <v>4068029</v>
      </c>
      <c r="N218" s="6">
        <v>2769766</v>
      </c>
      <c r="O218" s="6">
        <v>2503518</v>
      </c>
      <c r="P218" s="6">
        <v>405169</v>
      </c>
      <c r="Q218" s="6">
        <v>398993</v>
      </c>
      <c r="R218" s="6">
        <v>465877</v>
      </c>
      <c r="S218" s="6">
        <v>499482</v>
      </c>
      <c r="T218" s="6">
        <v>93565</v>
      </c>
      <c r="U218" s="6">
        <v>106344</v>
      </c>
      <c r="V218" s="6">
        <v>104596</v>
      </c>
      <c r="W218" s="6">
        <v>97472</v>
      </c>
      <c r="X218" s="6">
        <v>91251</v>
      </c>
      <c r="Y218" s="6">
        <v>96116</v>
      </c>
      <c r="Z218" s="11">
        <v>0</v>
      </c>
      <c r="AA218" s="6">
        <v>17538</v>
      </c>
      <c r="AB218" s="6">
        <v>19573</v>
      </c>
      <c r="AC218" s="6">
        <v>16777</v>
      </c>
      <c r="AD218" s="6">
        <v>16544</v>
      </c>
      <c r="AE218" s="6">
        <f>+'Balance Sheet by Segment (Y)'!J217</f>
        <v>18040</v>
      </c>
    </row>
    <row r="219" spans="1:31" ht="15" customHeight="1" x14ac:dyDescent="0.15">
      <c r="A219" s="4" t="s">
        <v>23</v>
      </c>
      <c r="B219" s="4" t="s">
        <v>24</v>
      </c>
      <c r="C219" s="5" t="s">
        <v>128</v>
      </c>
      <c r="D219" s="6">
        <v>24568</v>
      </c>
      <c r="E219" s="6">
        <v>17406</v>
      </c>
      <c r="F219" s="6">
        <v>26617</v>
      </c>
      <c r="G219" s="6">
        <v>28994</v>
      </c>
      <c r="H219" s="6">
        <v>57026</v>
      </c>
      <c r="I219" s="6">
        <v>45430</v>
      </c>
      <c r="J219" s="6">
        <v>53117</v>
      </c>
      <c r="K219" s="6">
        <v>54070</v>
      </c>
      <c r="L219" s="6">
        <v>51452</v>
      </c>
      <c r="M219" s="6">
        <v>30729</v>
      </c>
      <c r="N219" s="6">
        <v>17683</v>
      </c>
      <c r="O219" s="6">
        <v>8123</v>
      </c>
      <c r="P219" s="6">
        <v>1774</v>
      </c>
      <c r="Q219" s="6">
        <v>322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1">
        <v>0</v>
      </c>
      <c r="X219" s="11">
        <v>0</v>
      </c>
      <c r="Y219" s="11">
        <v>0</v>
      </c>
      <c r="Z219" s="11">
        <v>0</v>
      </c>
      <c r="AA219" s="11">
        <v>0</v>
      </c>
      <c r="AB219" s="11">
        <v>0</v>
      </c>
      <c r="AC219" s="11">
        <v>0</v>
      </c>
      <c r="AD219" s="6">
        <v>222</v>
      </c>
      <c r="AE219" s="6">
        <f>+'Balance Sheet by Segment (Y)'!J218</f>
        <v>0</v>
      </c>
    </row>
    <row r="220" spans="1:31" ht="15" customHeight="1" x14ac:dyDescent="0.15">
      <c r="A220" s="4" t="s">
        <v>23</v>
      </c>
      <c r="B220" s="4" t="s">
        <v>24</v>
      </c>
      <c r="C220" s="5" t="s">
        <v>138</v>
      </c>
      <c r="D220" s="6">
        <v>102364898</v>
      </c>
      <c r="E220" s="6">
        <v>106822786</v>
      </c>
      <c r="F220" s="6">
        <v>116005861</v>
      </c>
      <c r="G220" s="6">
        <v>123687797</v>
      </c>
      <c r="H220" s="6">
        <v>93019462</v>
      </c>
      <c r="I220" s="6">
        <v>96237848</v>
      </c>
      <c r="J220" s="6">
        <v>134886616</v>
      </c>
      <c r="K220" s="6">
        <v>142012547</v>
      </c>
      <c r="L220" s="6">
        <v>153624358</v>
      </c>
      <c r="M220" s="6">
        <v>123309935</v>
      </c>
      <c r="N220" s="6">
        <v>118971130</v>
      </c>
      <c r="O220" s="6">
        <v>83541459</v>
      </c>
      <c r="P220" s="6">
        <v>78851110</v>
      </c>
      <c r="Q220" s="6">
        <v>77204384</v>
      </c>
      <c r="R220" s="6">
        <v>83084884</v>
      </c>
      <c r="S220" s="6">
        <v>99064882</v>
      </c>
      <c r="T220" s="6">
        <v>111321441</v>
      </c>
      <c r="U220" s="6">
        <v>126200423</v>
      </c>
      <c r="V220" s="6">
        <v>126815060</v>
      </c>
      <c r="W220" s="6">
        <v>129619416</v>
      </c>
      <c r="X220" s="6">
        <v>126421819</v>
      </c>
      <c r="Y220" s="6">
        <v>134917087</v>
      </c>
      <c r="Z220" s="6">
        <v>138571301</v>
      </c>
      <c r="AA220" s="6">
        <v>119976138</v>
      </c>
      <c r="AB220" s="6">
        <v>138618958</v>
      </c>
      <c r="AC220" s="6">
        <v>122643189</v>
      </c>
      <c r="AD220" s="6">
        <v>88412432</v>
      </c>
      <c r="AE220" s="6">
        <f>+'Balance Sheet by Segment (Y)'!J219</f>
        <v>129304640</v>
      </c>
    </row>
    <row r="221" spans="1:31" ht="15" customHeight="1" x14ac:dyDescent="0.15">
      <c r="A221" s="4" t="s">
        <v>23</v>
      </c>
      <c r="B221" s="4" t="s">
        <v>24</v>
      </c>
      <c r="C221" s="5" t="s">
        <v>140</v>
      </c>
      <c r="D221" s="6">
        <v>11844977</v>
      </c>
      <c r="E221" s="6">
        <v>12477651</v>
      </c>
      <c r="F221" s="6">
        <v>12082875</v>
      </c>
      <c r="G221" s="6">
        <v>12066551</v>
      </c>
      <c r="H221" s="6">
        <v>12624522</v>
      </c>
      <c r="I221" s="6">
        <v>12540156</v>
      </c>
      <c r="J221" s="6">
        <v>13803301</v>
      </c>
      <c r="K221" s="6">
        <v>15431674</v>
      </c>
      <c r="L221" s="6">
        <v>18910335</v>
      </c>
      <c r="M221" s="6">
        <v>18386949</v>
      </c>
      <c r="N221" s="6">
        <v>17438010</v>
      </c>
      <c r="O221" s="6">
        <v>14192695</v>
      </c>
      <c r="P221" s="6">
        <v>13665047</v>
      </c>
      <c r="Q221" s="6">
        <v>13314134</v>
      </c>
      <c r="R221" s="6">
        <v>13426603</v>
      </c>
      <c r="S221" s="6">
        <v>14106140</v>
      </c>
      <c r="T221" s="6">
        <v>13569780</v>
      </c>
      <c r="U221" s="6">
        <v>14262760</v>
      </c>
      <c r="V221" s="6">
        <v>13428039</v>
      </c>
      <c r="W221" s="6">
        <v>12266024</v>
      </c>
      <c r="X221" s="6">
        <v>10507078</v>
      </c>
      <c r="Y221" s="6">
        <v>10218547</v>
      </c>
      <c r="Z221" s="6">
        <v>10698905</v>
      </c>
      <c r="AA221" s="6">
        <v>11572054</v>
      </c>
      <c r="AB221" s="6">
        <v>13487082</v>
      </c>
      <c r="AC221" s="6">
        <v>12564838</v>
      </c>
      <c r="AD221" s="6">
        <v>12691573</v>
      </c>
      <c r="AE221" s="6">
        <f>+'Balance Sheet by Segment (Y)'!J220</f>
        <v>14799494</v>
      </c>
    </row>
    <row r="222" spans="1:31" ht="15" customHeight="1" x14ac:dyDescent="0.15">
      <c r="A222" s="4" t="s">
        <v>23</v>
      </c>
      <c r="B222" s="4" t="s">
        <v>24</v>
      </c>
      <c r="C222" s="5" t="s">
        <v>141</v>
      </c>
      <c r="D222" s="6">
        <v>3828004</v>
      </c>
      <c r="E222" s="6">
        <v>3775748</v>
      </c>
      <c r="F222" s="6">
        <v>4168270</v>
      </c>
      <c r="G222" s="6">
        <v>4016819</v>
      </c>
      <c r="H222" s="6">
        <v>2824199</v>
      </c>
      <c r="I222" s="6">
        <v>2271429</v>
      </c>
      <c r="J222" s="6">
        <v>2563021</v>
      </c>
      <c r="K222" s="6">
        <v>2468018</v>
      </c>
      <c r="L222" s="6">
        <v>2463384</v>
      </c>
      <c r="M222" s="6">
        <v>2261406</v>
      </c>
      <c r="N222" s="6">
        <v>2133601</v>
      </c>
      <c r="O222" s="6">
        <v>2064229</v>
      </c>
      <c r="P222" s="6">
        <v>1864954</v>
      </c>
      <c r="Q222" s="6">
        <v>1666393</v>
      </c>
      <c r="R222" s="6">
        <v>1613261</v>
      </c>
      <c r="S222" s="6">
        <v>1634457</v>
      </c>
      <c r="T222" s="6">
        <v>1585566</v>
      </c>
      <c r="U222" s="6">
        <v>1730582</v>
      </c>
      <c r="V222" s="6">
        <v>1774067</v>
      </c>
      <c r="W222" s="6">
        <v>1591539</v>
      </c>
      <c r="X222" s="6">
        <v>1461517</v>
      </c>
      <c r="Y222" s="6">
        <v>1442497</v>
      </c>
      <c r="Z222" s="6">
        <v>1536087</v>
      </c>
      <c r="AA222" s="6">
        <v>1824117</v>
      </c>
      <c r="AB222" s="6">
        <v>1914026</v>
      </c>
      <c r="AC222" s="6">
        <v>1671098</v>
      </c>
      <c r="AD222" s="6">
        <v>1573612</v>
      </c>
      <c r="AE222" s="6">
        <f>+'Balance Sheet by Segment (Y)'!J221</f>
        <v>1805626</v>
      </c>
    </row>
    <row r="223" spans="1:31" ht="15" customHeight="1" x14ac:dyDescent="0.15">
      <c r="A223" s="4" t="s">
        <v>23</v>
      </c>
      <c r="B223" s="4" t="s">
        <v>24</v>
      </c>
      <c r="C223" s="5" t="s">
        <v>142</v>
      </c>
      <c r="D223" s="11">
        <v>0</v>
      </c>
      <c r="E223" s="11">
        <v>0</v>
      </c>
      <c r="F223" s="11">
        <v>0</v>
      </c>
      <c r="G223" s="11">
        <v>0</v>
      </c>
      <c r="H223" s="6">
        <v>1150082</v>
      </c>
      <c r="I223" s="6">
        <v>2260183</v>
      </c>
      <c r="J223" s="6">
        <v>1808060</v>
      </c>
      <c r="K223" s="6">
        <v>1721911</v>
      </c>
      <c r="L223" s="6">
        <v>1693183</v>
      </c>
      <c r="M223" s="6">
        <v>1389785</v>
      </c>
      <c r="N223" s="6">
        <v>1084006</v>
      </c>
      <c r="O223" s="6">
        <v>853118</v>
      </c>
      <c r="P223" s="6">
        <v>754104</v>
      </c>
      <c r="Q223" s="6">
        <v>654885</v>
      </c>
      <c r="R223" s="6">
        <v>597671</v>
      </c>
      <c r="S223" s="6">
        <v>535206</v>
      </c>
      <c r="T223" s="6">
        <v>450877</v>
      </c>
      <c r="U223" s="6">
        <v>409233</v>
      </c>
      <c r="V223" s="6">
        <v>166783</v>
      </c>
      <c r="W223" s="11">
        <v>0</v>
      </c>
      <c r="X223" s="11">
        <v>0</v>
      </c>
      <c r="Y223" s="11">
        <v>0</v>
      </c>
      <c r="Z223" s="11">
        <v>0</v>
      </c>
      <c r="AA223" s="11">
        <v>0</v>
      </c>
      <c r="AB223" s="11">
        <v>0</v>
      </c>
      <c r="AC223" s="11">
        <v>0</v>
      </c>
      <c r="AD223" s="11">
        <v>0</v>
      </c>
      <c r="AE223" s="11">
        <f>+'Balance Sheet by Segment (Y)'!J222</f>
        <v>0</v>
      </c>
    </row>
    <row r="224" spans="1:31" ht="15" customHeight="1" x14ac:dyDescent="0.15">
      <c r="A224" s="4" t="s">
        <v>23</v>
      </c>
      <c r="B224" s="4" t="s">
        <v>24</v>
      </c>
      <c r="C224" s="5" t="s">
        <v>143</v>
      </c>
      <c r="D224" s="11">
        <v>0</v>
      </c>
      <c r="E224" s="6">
        <v>-164748</v>
      </c>
      <c r="F224" s="6">
        <v>41555</v>
      </c>
      <c r="G224" s="6">
        <v>30315</v>
      </c>
      <c r="H224" s="6">
        <v>62355</v>
      </c>
      <c r="I224" s="6">
        <v>694698</v>
      </c>
      <c r="J224" s="6">
        <v>724246</v>
      </c>
      <c r="K224" s="6">
        <v>1001659</v>
      </c>
      <c r="L224" s="6">
        <v>4180687</v>
      </c>
      <c r="M224" s="6">
        <v>7562733</v>
      </c>
      <c r="N224" s="6">
        <v>5059015</v>
      </c>
      <c r="O224" s="6">
        <v>8111693</v>
      </c>
      <c r="P224" s="6">
        <v>8938028</v>
      </c>
      <c r="Q224" s="6">
        <v>9033100</v>
      </c>
      <c r="R224" s="6">
        <v>9121896</v>
      </c>
      <c r="S224" s="6">
        <v>9554551</v>
      </c>
      <c r="T224" s="6">
        <v>9682134</v>
      </c>
      <c r="U224" s="6">
        <v>11679150</v>
      </c>
      <c r="V224" s="6">
        <v>11900123</v>
      </c>
      <c r="W224" s="6">
        <v>11788572</v>
      </c>
      <c r="X224" s="6">
        <v>11837519</v>
      </c>
      <c r="Y224" s="6">
        <v>14128814</v>
      </c>
      <c r="Z224" s="6">
        <v>16456956</v>
      </c>
      <c r="AA224" s="6">
        <v>18855707</v>
      </c>
      <c r="AB224" s="6">
        <v>22764659</v>
      </c>
      <c r="AC224" s="6">
        <v>22116199</v>
      </c>
      <c r="AD224" s="6">
        <v>20371562</v>
      </c>
      <c r="AE224" s="6">
        <f>+'Balance Sheet by Segment (Y)'!J223</f>
        <v>16780191</v>
      </c>
    </row>
    <row r="225" spans="1:31" ht="15" customHeight="1" x14ac:dyDescent="0.15">
      <c r="A225" s="7" t="s">
        <v>23</v>
      </c>
      <c r="B225" s="7" t="s">
        <v>24</v>
      </c>
      <c r="C225" s="8" t="s">
        <v>144</v>
      </c>
      <c r="D225" s="9">
        <v>123998997</v>
      </c>
      <c r="E225" s="9">
        <v>129697978</v>
      </c>
      <c r="F225" s="9">
        <v>137148322</v>
      </c>
      <c r="G225" s="9">
        <v>150740475</v>
      </c>
      <c r="H225" s="9">
        <v>126536635</v>
      </c>
      <c r="I225" s="9">
        <v>136060307</v>
      </c>
      <c r="J225" s="9">
        <v>168247097</v>
      </c>
      <c r="K225" s="9">
        <v>169870887</v>
      </c>
      <c r="L225" s="9">
        <v>189808096</v>
      </c>
      <c r="M225" s="9">
        <v>157009566</v>
      </c>
      <c r="N225" s="9">
        <v>147473211</v>
      </c>
      <c r="O225" s="9">
        <v>111274835</v>
      </c>
      <c r="P225" s="9">
        <v>104480186</v>
      </c>
      <c r="Q225" s="9">
        <v>102272211</v>
      </c>
      <c r="R225" s="9">
        <v>108310192</v>
      </c>
      <c r="S225" s="9">
        <v>125394718</v>
      </c>
      <c r="T225" s="9">
        <v>136703363</v>
      </c>
      <c r="U225" s="9">
        <v>154388492</v>
      </c>
      <c r="V225" s="9">
        <v>154188668</v>
      </c>
      <c r="W225" s="9">
        <v>155363023</v>
      </c>
      <c r="X225" s="9">
        <v>150319184</v>
      </c>
      <c r="Y225" s="9">
        <v>160803061</v>
      </c>
      <c r="Z225" s="9">
        <v>167263249</v>
      </c>
      <c r="AA225" s="9">
        <v>152245554</v>
      </c>
      <c r="AB225" s="9">
        <v>176804298</v>
      </c>
      <c r="AC225" s="9">
        <v>159012101</v>
      </c>
      <c r="AD225" s="9">
        <v>123065945</v>
      </c>
      <c r="AE225" s="9">
        <f>+'Balance Sheet by Segment (Y)'!J224</f>
        <v>162707991</v>
      </c>
    </row>
    <row r="226" spans="1:31" ht="15" customHeight="1" x14ac:dyDescent="0.15">
      <c r="A226" s="7" t="s">
        <v>23</v>
      </c>
      <c r="B226" s="7" t="s">
        <v>24</v>
      </c>
      <c r="C226" s="8" t="s">
        <v>145</v>
      </c>
      <c r="D226" s="9">
        <v>412325819</v>
      </c>
      <c r="E226" s="9">
        <v>437767557</v>
      </c>
      <c r="F226" s="9">
        <v>442721660</v>
      </c>
      <c r="G226" s="9">
        <v>479732278</v>
      </c>
      <c r="H226" s="9">
        <v>495094843</v>
      </c>
      <c r="I226" s="9">
        <v>501010328</v>
      </c>
      <c r="J226" s="9">
        <v>528414102</v>
      </c>
      <c r="K226" s="9">
        <v>578539558</v>
      </c>
      <c r="L226" s="9">
        <v>592048340</v>
      </c>
      <c r="M226" s="9">
        <v>538859128</v>
      </c>
      <c r="N226" s="9">
        <v>500662805</v>
      </c>
      <c r="O226" s="9">
        <v>408418372</v>
      </c>
      <c r="P226" s="9">
        <v>382405181</v>
      </c>
      <c r="Q226" s="9">
        <v>357843431</v>
      </c>
      <c r="R226" s="9">
        <v>360704067</v>
      </c>
      <c r="S226" s="9">
        <v>452290010</v>
      </c>
      <c r="T226" s="9">
        <v>485479991</v>
      </c>
      <c r="U226" s="9">
        <v>561670706</v>
      </c>
      <c r="V226" s="9">
        <v>584448491</v>
      </c>
      <c r="W226" s="9">
        <v>571238037</v>
      </c>
      <c r="X226" s="9">
        <v>501448080</v>
      </c>
      <c r="Y226" s="9">
        <v>495489569</v>
      </c>
      <c r="Z226" s="9">
        <v>496694743</v>
      </c>
      <c r="AA226" s="9">
        <v>494196069</v>
      </c>
      <c r="AB226" s="9">
        <v>521923442</v>
      </c>
      <c r="AC226" s="9">
        <v>471733322</v>
      </c>
      <c r="AD226" s="9">
        <v>435667199</v>
      </c>
      <c r="AE226" s="9">
        <f>+'Balance Sheet by Segment (Y)'!J225</f>
        <v>481502992</v>
      </c>
    </row>
    <row r="227" spans="1:31" ht="15" customHeight="1" x14ac:dyDescent="0.15">
      <c r="A227" s="4" t="s">
        <v>23</v>
      </c>
      <c r="B227" s="4" t="s">
        <v>24</v>
      </c>
      <c r="C227" s="5" t="s">
        <v>147</v>
      </c>
      <c r="D227" s="6">
        <v>233786785</v>
      </c>
      <c r="E227" s="6">
        <v>254734528</v>
      </c>
      <c r="F227" s="6">
        <v>243567647</v>
      </c>
      <c r="G227" s="6">
        <v>274711372</v>
      </c>
      <c r="H227" s="6">
        <v>277892167</v>
      </c>
      <c r="I227" s="6">
        <v>279061354</v>
      </c>
      <c r="J227" s="6">
        <v>292915346</v>
      </c>
      <c r="K227" s="6">
        <v>318053211</v>
      </c>
      <c r="L227" s="6">
        <v>313743101</v>
      </c>
      <c r="M227" s="6">
        <v>268775256</v>
      </c>
      <c r="N227" s="6">
        <v>216320605</v>
      </c>
      <c r="O227" s="6">
        <v>219667561</v>
      </c>
      <c r="P227" s="6">
        <v>197503854</v>
      </c>
      <c r="Q227" s="6">
        <v>247096901</v>
      </c>
      <c r="R227" s="6">
        <v>199941068</v>
      </c>
      <c r="S227" s="6">
        <v>286742445</v>
      </c>
      <c r="T227" s="6">
        <v>312964710</v>
      </c>
      <c r="U227" s="6">
        <v>361013650</v>
      </c>
      <c r="V227" s="6">
        <v>386380470</v>
      </c>
      <c r="W227" s="6">
        <v>405277019</v>
      </c>
      <c r="X227" s="6">
        <v>344559794</v>
      </c>
      <c r="Y227" s="6">
        <v>326512482</v>
      </c>
      <c r="Z227" s="6">
        <v>326974151</v>
      </c>
      <c r="AA227" s="6">
        <v>329046419</v>
      </c>
      <c r="AB227" s="6">
        <v>346104557</v>
      </c>
      <c r="AC227" s="6">
        <v>314206190</v>
      </c>
      <c r="AD227" s="6">
        <v>284309955</v>
      </c>
      <c r="AE227" s="6">
        <f>+'Balance Sheet by Segment (Y)'!J226</f>
        <v>317068159</v>
      </c>
    </row>
    <row r="228" spans="1:31" ht="15" customHeight="1" x14ac:dyDescent="0.15">
      <c r="A228" s="4" t="s">
        <v>23</v>
      </c>
      <c r="B228" s="4" t="s">
        <v>24</v>
      </c>
      <c r="C228" s="5" t="s">
        <v>148</v>
      </c>
      <c r="D228" s="11">
        <v>0</v>
      </c>
      <c r="E228" s="11">
        <v>0</v>
      </c>
      <c r="F228" s="11">
        <v>0</v>
      </c>
      <c r="G228" s="11">
        <v>0</v>
      </c>
      <c r="H228" s="6">
        <v>669170</v>
      </c>
      <c r="I228" s="6">
        <v>858469</v>
      </c>
      <c r="J228" s="6">
        <v>938112</v>
      </c>
      <c r="K228" s="6">
        <v>961884</v>
      </c>
      <c r="L228" s="6">
        <v>973157</v>
      </c>
      <c r="M228" s="6">
        <v>826097</v>
      </c>
      <c r="N228" s="6">
        <v>582633</v>
      </c>
      <c r="O228" s="6">
        <v>369083</v>
      </c>
      <c r="P228" s="6">
        <v>269922</v>
      </c>
      <c r="Q228" s="6">
        <v>171883</v>
      </c>
      <c r="R228" s="6">
        <v>181778</v>
      </c>
      <c r="S228" s="6">
        <v>181973</v>
      </c>
      <c r="T228" s="6">
        <v>134900</v>
      </c>
      <c r="U228" s="6">
        <v>96511</v>
      </c>
      <c r="V228" s="6">
        <v>38408</v>
      </c>
      <c r="W228" s="11">
        <v>0</v>
      </c>
      <c r="X228" s="11">
        <v>0</v>
      </c>
      <c r="Y228" s="11">
        <v>0</v>
      </c>
      <c r="Z228" s="11">
        <v>0</v>
      </c>
      <c r="AA228" s="11">
        <v>0</v>
      </c>
      <c r="AB228" s="11">
        <v>0</v>
      </c>
      <c r="AC228" s="11">
        <v>0</v>
      </c>
      <c r="AD228" s="11">
        <v>0</v>
      </c>
      <c r="AE228" s="11">
        <f>+'Balance Sheet by Segment (Y)'!J227</f>
        <v>0</v>
      </c>
    </row>
    <row r="229" spans="1:31" ht="15" customHeight="1" x14ac:dyDescent="0.15">
      <c r="A229" s="4" t="s">
        <v>23</v>
      </c>
      <c r="B229" s="4" t="s">
        <v>24</v>
      </c>
      <c r="C229" s="5" t="s">
        <v>138</v>
      </c>
      <c r="D229" s="6">
        <v>7782683</v>
      </c>
      <c r="E229" s="6">
        <v>7854797</v>
      </c>
      <c r="F229" s="6">
        <v>8284547</v>
      </c>
      <c r="G229" s="6">
        <v>9423739</v>
      </c>
      <c r="H229" s="6">
        <v>9342553</v>
      </c>
      <c r="I229" s="6">
        <v>9872685</v>
      </c>
      <c r="J229" s="6">
        <v>9763308</v>
      </c>
      <c r="K229" s="6">
        <v>11226384</v>
      </c>
      <c r="L229" s="6">
        <v>9595212</v>
      </c>
      <c r="M229" s="6">
        <v>28609129</v>
      </c>
      <c r="N229" s="6">
        <v>25063950</v>
      </c>
      <c r="O229" s="6">
        <v>13426163</v>
      </c>
      <c r="P229" s="6">
        <v>12169192</v>
      </c>
      <c r="Q229" s="6">
        <v>8341779</v>
      </c>
      <c r="R229" s="6">
        <v>9331194</v>
      </c>
      <c r="S229" s="6">
        <v>11428067</v>
      </c>
      <c r="T229" s="6">
        <v>8638698</v>
      </c>
      <c r="U229" s="6">
        <v>10188988</v>
      </c>
      <c r="V229" s="6">
        <v>9569097</v>
      </c>
      <c r="W229" s="6">
        <v>11110880</v>
      </c>
      <c r="X229" s="6">
        <v>7253521</v>
      </c>
      <c r="Y229" s="6">
        <v>8598937</v>
      </c>
      <c r="Z229" s="6">
        <v>9385905</v>
      </c>
      <c r="AA229" s="6">
        <v>12129980</v>
      </c>
      <c r="AB229" s="6">
        <v>13645989</v>
      </c>
      <c r="AC229" s="6">
        <v>9846019</v>
      </c>
      <c r="AD229" s="6">
        <v>7913522</v>
      </c>
      <c r="AE229" s="6">
        <f>+'Balance Sheet by Segment (Y)'!J228</f>
        <v>10834308</v>
      </c>
    </row>
    <row r="230" spans="1:31" ht="15" customHeight="1" x14ac:dyDescent="0.15">
      <c r="A230" s="4" t="s">
        <v>23</v>
      </c>
      <c r="B230" s="4" t="s">
        <v>24</v>
      </c>
      <c r="C230" s="5" t="s">
        <v>149</v>
      </c>
      <c r="D230" s="6">
        <v>3388879</v>
      </c>
      <c r="E230" s="6">
        <v>3639461</v>
      </c>
      <c r="F230" s="6">
        <v>5890764</v>
      </c>
      <c r="G230" s="6">
        <v>3963597</v>
      </c>
      <c r="H230" s="6">
        <v>4421035</v>
      </c>
      <c r="I230" s="6">
        <v>3614675</v>
      </c>
      <c r="J230" s="6">
        <v>3070521</v>
      </c>
      <c r="K230" s="6">
        <v>8231797</v>
      </c>
      <c r="L230" s="6">
        <v>3741872</v>
      </c>
      <c r="M230" s="6">
        <v>1947263</v>
      </c>
      <c r="N230" s="6">
        <v>1874755</v>
      </c>
      <c r="O230" s="6">
        <v>1732806</v>
      </c>
      <c r="P230" s="6">
        <v>1582205</v>
      </c>
      <c r="Q230" s="6">
        <v>942305</v>
      </c>
      <c r="R230" s="6">
        <v>2158984</v>
      </c>
      <c r="S230" s="6">
        <v>2458233</v>
      </c>
      <c r="T230" s="6">
        <v>2376245</v>
      </c>
      <c r="U230" s="6">
        <v>964015</v>
      </c>
      <c r="V230" s="6">
        <v>3244114</v>
      </c>
      <c r="W230" s="6">
        <v>4206892</v>
      </c>
      <c r="X230" s="6">
        <v>1973140</v>
      </c>
      <c r="Y230" s="6">
        <v>875626</v>
      </c>
      <c r="Z230" s="6">
        <v>2417120</v>
      </c>
      <c r="AA230" s="6">
        <v>3899063</v>
      </c>
      <c r="AB230" s="6">
        <v>2871786</v>
      </c>
      <c r="AC230" s="6">
        <v>2257987</v>
      </c>
      <c r="AD230" s="6">
        <v>903763</v>
      </c>
      <c r="AE230" s="6">
        <f>+'Balance Sheet by Segment (Y)'!J229</f>
        <v>1346943</v>
      </c>
    </row>
    <row r="231" spans="1:31" ht="15" customHeight="1" x14ac:dyDescent="0.15">
      <c r="A231" s="4" t="s">
        <v>23</v>
      </c>
      <c r="B231" s="4" t="s">
        <v>24</v>
      </c>
      <c r="C231" s="5" t="s">
        <v>150</v>
      </c>
      <c r="D231" s="6">
        <v>256513</v>
      </c>
      <c r="E231" s="6">
        <v>367384</v>
      </c>
      <c r="F231" s="6">
        <v>455613</v>
      </c>
      <c r="G231" s="6">
        <v>727604</v>
      </c>
      <c r="H231" s="6">
        <v>623560</v>
      </c>
      <c r="I231" s="6">
        <v>887997</v>
      </c>
      <c r="J231" s="6">
        <v>992703</v>
      </c>
      <c r="K231" s="6">
        <v>949003</v>
      </c>
      <c r="L231" s="6">
        <v>1291614</v>
      </c>
      <c r="M231" s="6">
        <v>2010548</v>
      </c>
      <c r="N231" s="6">
        <v>1334282</v>
      </c>
      <c r="O231" s="6">
        <v>2881330</v>
      </c>
      <c r="P231" s="6">
        <v>2123481</v>
      </c>
      <c r="Q231" s="6">
        <v>2079228</v>
      </c>
      <c r="R231" s="6">
        <v>1495868</v>
      </c>
      <c r="S231" s="6">
        <v>1694692</v>
      </c>
      <c r="T231" s="6">
        <v>1887327</v>
      </c>
      <c r="U231" s="6">
        <v>2280216</v>
      </c>
      <c r="V231" s="6">
        <v>2265917</v>
      </c>
      <c r="W231" s="6">
        <v>1798473</v>
      </c>
      <c r="X231" s="6">
        <v>1397065</v>
      </c>
      <c r="Y231" s="6">
        <v>1349121</v>
      </c>
      <c r="Z231" s="6">
        <v>1455443</v>
      </c>
      <c r="AA231" s="6">
        <v>3826751</v>
      </c>
      <c r="AB231" s="6">
        <v>2075018</v>
      </c>
      <c r="AC231" s="6">
        <v>1961125</v>
      </c>
      <c r="AD231" s="6">
        <v>1772975</v>
      </c>
      <c r="AE231" s="6">
        <f>+'Balance Sheet by Segment (Y)'!J230</f>
        <v>721978</v>
      </c>
    </row>
    <row r="232" spans="1:31" ht="15" customHeight="1" x14ac:dyDescent="0.15">
      <c r="A232" s="4" t="s">
        <v>23</v>
      </c>
      <c r="B232" s="4" t="s">
        <v>24</v>
      </c>
      <c r="C232" s="5" t="s">
        <v>151</v>
      </c>
      <c r="D232" s="11">
        <v>0</v>
      </c>
      <c r="E232" s="11">
        <v>0</v>
      </c>
      <c r="F232" s="6">
        <v>496127</v>
      </c>
      <c r="G232" s="6">
        <v>458720</v>
      </c>
      <c r="H232" s="11">
        <v>0</v>
      </c>
      <c r="I232" s="11">
        <v>0</v>
      </c>
      <c r="J232" s="11">
        <v>0</v>
      </c>
      <c r="K232" s="11">
        <v>0</v>
      </c>
      <c r="L232" s="6">
        <v>1599116</v>
      </c>
      <c r="M232" s="6">
        <v>3901409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1">
        <v>0</v>
      </c>
      <c r="X232" s="11">
        <v>0</v>
      </c>
      <c r="Y232" s="11">
        <v>0</v>
      </c>
      <c r="Z232" s="11">
        <v>0</v>
      </c>
      <c r="AA232" s="11">
        <v>0</v>
      </c>
      <c r="AB232" s="11">
        <v>0</v>
      </c>
      <c r="AC232" s="11">
        <v>0</v>
      </c>
      <c r="AD232" s="11">
        <v>0</v>
      </c>
      <c r="AE232" s="11">
        <f>+'Balance Sheet by Segment (Y)'!J231</f>
        <v>0</v>
      </c>
    </row>
    <row r="233" spans="1:31" ht="15" customHeight="1" x14ac:dyDescent="0.15">
      <c r="A233" s="4" t="s">
        <v>23</v>
      </c>
      <c r="B233" s="4" t="s">
        <v>24</v>
      </c>
      <c r="C233" s="5" t="s">
        <v>152</v>
      </c>
      <c r="D233" s="6">
        <v>2650744</v>
      </c>
      <c r="E233" s="6">
        <v>3130004</v>
      </c>
      <c r="F233" s="6">
        <v>3011963</v>
      </c>
      <c r="G233" s="6">
        <v>2126894</v>
      </c>
      <c r="H233" s="6">
        <v>3004465</v>
      </c>
      <c r="I233" s="6">
        <v>3412389</v>
      </c>
      <c r="J233" s="6">
        <v>3380851</v>
      </c>
      <c r="K233" s="6">
        <v>2368762</v>
      </c>
      <c r="L233" s="6">
        <v>3868550</v>
      </c>
      <c r="M233" s="6">
        <v>3299725</v>
      </c>
      <c r="N233" s="6">
        <v>2669285</v>
      </c>
      <c r="O233" s="6">
        <v>1510241</v>
      </c>
      <c r="P233" s="6">
        <v>2323649</v>
      </c>
      <c r="Q233" s="6">
        <v>2559579</v>
      </c>
      <c r="R233" s="6">
        <v>2486146</v>
      </c>
      <c r="S233" s="6">
        <v>2119333</v>
      </c>
      <c r="T233" s="6">
        <v>3569157</v>
      </c>
      <c r="U233" s="6">
        <v>4386185</v>
      </c>
      <c r="V233" s="6">
        <v>3743860</v>
      </c>
      <c r="W233" s="6">
        <v>2307298</v>
      </c>
      <c r="X233" s="6">
        <v>3095655</v>
      </c>
      <c r="Y233" s="6">
        <v>3727464</v>
      </c>
      <c r="Z233" s="6">
        <v>3644177</v>
      </c>
      <c r="AA233" s="6">
        <v>3010893</v>
      </c>
      <c r="AB233" s="6">
        <v>3815002</v>
      </c>
      <c r="AC233" s="6">
        <v>3778853</v>
      </c>
      <c r="AD233" s="6">
        <v>3367974</v>
      </c>
      <c r="AE233" s="6">
        <f>+'Balance Sheet by Segment (Y)'!J232</f>
        <v>2574413</v>
      </c>
    </row>
    <row r="234" spans="1:31" ht="15" customHeight="1" x14ac:dyDescent="0.15">
      <c r="A234" s="7" t="s">
        <v>23</v>
      </c>
      <c r="B234" s="7" t="s">
        <v>24</v>
      </c>
      <c r="C234" s="8" t="s">
        <v>155</v>
      </c>
      <c r="D234" s="9">
        <v>247865604</v>
      </c>
      <c r="E234" s="9">
        <v>269726174</v>
      </c>
      <c r="F234" s="9">
        <v>261706661</v>
      </c>
      <c r="G234" s="9">
        <v>291411926</v>
      </c>
      <c r="H234" s="9">
        <v>295952950</v>
      </c>
      <c r="I234" s="9">
        <v>297707569</v>
      </c>
      <c r="J234" s="9">
        <v>311060841</v>
      </c>
      <c r="K234" s="9">
        <v>341791041</v>
      </c>
      <c r="L234" s="9">
        <v>334812622</v>
      </c>
      <c r="M234" s="9">
        <v>309369427</v>
      </c>
      <c r="N234" s="9">
        <v>247845510</v>
      </c>
      <c r="O234" s="9">
        <v>239587184</v>
      </c>
      <c r="P234" s="9">
        <v>215972303</v>
      </c>
      <c r="Q234" s="9">
        <v>261191675</v>
      </c>
      <c r="R234" s="9">
        <v>215595038</v>
      </c>
      <c r="S234" s="9">
        <v>304624743</v>
      </c>
      <c r="T234" s="9">
        <v>329571037</v>
      </c>
      <c r="U234" s="9">
        <v>378929565</v>
      </c>
      <c r="V234" s="9">
        <v>405241866</v>
      </c>
      <c r="W234" s="9">
        <v>424700562</v>
      </c>
      <c r="X234" s="9">
        <v>358279175</v>
      </c>
      <c r="Y234" s="9">
        <v>341063630</v>
      </c>
      <c r="Z234" s="9">
        <v>343876796</v>
      </c>
      <c r="AA234" s="9">
        <v>351913106</v>
      </c>
      <c r="AB234" s="9">
        <v>368512352</v>
      </c>
      <c r="AC234" s="9">
        <v>332050174</v>
      </c>
      <c r="AD234" s="9">
        <v>298268189</v>
      </c>
      <c r="AE234" s="9">
        <f>+'Balance Sheet by Segment (Y)'!J233</f>
        <v>332545801</v>
      </c>
    </row>
    <row r="235" spans="1:31" ht="15" customHeight="1" x14ac:dyDescent="0.15">
      <c r="A235" s="4" t="s">
        <v>23</v>
      </c>
      <c r="B235" s="4" t="s">
        <v>24</v>
      </c>
      <c r="C235" s="5" t="s">
        <v>147</v>
      </c>
      <c r="D235" s="6">
        <v>82081052</v>
      </c>
      <c r="E235" s="6">
        <v>85569666</v>
      </c>
      <c r="F235" s="6">
        <v>93862737</v>
      </c>
      <c r="G235" s="6">
        <v>94937390</v>
      </c>
      <c r="H235" s="6">
        <v>101889824</v>
      </c>
      <c r="I235" s="6">
        <v>109538482</v>
      </c>
      <c r="J235" s="6">
        <v>118472659</v>
      </c>
      <c r="K235" s="6">
        <v>130836911</v>
      </c>
      <c r="L235" s="6">
        <v>137446207</v>
      </c>
      <c r="M235" s="6">
        <v>127832627</v>
      </c>
      <c r="N235" s="6">
        <v>160769895</v>
      </c>
      <c r="O235" s="6">
        <v>103993953</v>
      </c>
      <c r="P235" s="6">
        <v>106114357</v>
      </c>
      <c r="Q235" s="6">
        <v>39026652</v>
      </c>
      <c r="R235" s="6">
        <v>73147857</v>
      </c>
      <c r="S235" s="6">
        <v>69657491</v>
      </c>
      <c r="T235" s="6">
        <v>69406904</v>
      </c>
      <c r="U235" s="6">
        <v>86520302</v>
      </c>
      <c r="V235" s="6">
        <v>79465479</v>
      </c>
      <c r="W235" s="6">
        <v>54530284</v>
      </c>
      <c r="X235" s="6">
        <v>59035906</v>
      </c>
      <c r="Y235" s="6">
        <v>56949108</v>
      </c>
      <c r="Z235" s="6">
        <v>52911281</v>
      </c>
      <c r="AA235" s="6">
        <v>50517002</v>
      </c>
      <c r="AB235" s="6">
        <v>55065063</v>
      </c>
      <c r="AC235" s="6">
        <v>51454439</v>
      </c>
      <c r="AD235" s="6">
        <v>47115504</v>
      </c>
      <c r="AE235" s="6">
        <f>+'Balance Sheet by Segment (Y)'!J234</f>
        <v>48485397</v>
      </c>
    </row>
    <row r="236" spans="1:31" ht="15" customHeight="1" x14ac:dyDescent="0.15">
      <c r="A236" s="4" t="s">
        <v>23</v>
      </c>
      <c r="B236" s="4" t="s">
        <v>24</v>
      </c>
      <c r="C236" s="5" t="s">
        <v>149</v>
      </c>
      <c r="D236" s="6">
        <v>17000</v>
      </c>
      <c r="E236" s="6">
        <v>15621</v>
      </c>
      <c r="F236" s="6">
        <v>13254</v>
      </c>
      <c r="G236" s="6">
        <v>11153</v>
      </c>
      <c r="H236" s="6">
        <v>10159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1">
        <v>0</v>
      </c>
      <c r="X236" s="11">
        <v>0</v>
      </c>
      <c r="Y236" s="11">
        <v>0</v>
      </c>
      <c r="Z236" s="11">
        <v>0</v>
      </c>
      <c r="AA236" s="11">
        <v>0</v>
      </c>
      <c r="AB236" s="11">
        <v>0</v>
      </c>
      <c r="AC236" s="11">
        <v>0</v>
      </c>
      <c r="AD236" s="11">
        <v>0</v>
      </c>
      <c r="AE236" s="11">
        <f>+'Balance Sheet by Segment (Y)'!J235</f>
        <v>0</v>
      </c>
    </row>
    <row r="237" spans="1:31" ht="15" customHeight="1" x14ac:dyDescent="0.15">
      <c r="A237" s="4" t="s">
        <v>23</v>
      </c>
      <c r="B237" s="4" t="s">
        <v>24</v>
      </c>
      <c r="C237" s="5" t="s">
        <v>150</v>
      </c>
      <c r="D237" s="6">
        <v>547857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1">
        <v>0</v>
      </c>
      <c r="Z237" s="11">
        <v>0</v>
      </c>
      <c r="AA237" s="11">
        <v>0</v>
      </c>
      <c r="AB237" s="11">
        <v>0</v>
      </c>
      <c r="AC237" s="11">
        <v>0</v>
      </c>
      <c r="AD237" s="11">
        <v>0</v>
      </c>
      <c r="AE237" s="11">
        <f>+'Balance Sheet by Segment (Y)'!J236</f>
        <v>0</v>
      </c>
    </row>
    <row r="238" spans="1:31" ht="15" customHeight="1" x14ac:dyDescent="0.15">
      <c r="A238" s="7" t="s">
        <v>23</v>
      </c>
      <c r="B238" s="7" t="s">
        <v>24</v>
      </c>
      <c r="C238" s="8" t="s">
        <v>159</v>
      </c>
      <c r="D238" s="9">
        <v>82645909</v>
      </c>
      <c r="E238" s="9">
        <v>85585287</v>
      </c>
      <c r="F238" s="9">
        <v>93875991</v>
      </c>
      <c r="G238" s="9">
        <v>94948543</v>
      </c>
      <c r="H238" s="9">
        <v>102614359</v>
      </c>
      <c r="I238" s="9">
        <v>110536355</v>
      </c>
      <c r="J238" s="9">
        <v>119278504</v>
      </c>
      <c r="K238" s="9">
        <v>131457251</v>
      </c>
      <c r="L238" s="9">
        <v>137949991</v>
      </c>
      <c r="M238" s="9">
        <v>128136238</v>
      </c>
      <c r="N238" s="9">
        <v>161007661</v>
      </c>
      <c r="O238" s="9">
        <v>104162596</v>
      </c>
      <c r="P238" s="9">
        <v>106235613</v>
      </c>
      <c r="Q238" s="9">
        <v>39101215</v>
      </c>
      <c r="R238" s="9">
        <v>73179174</v>
      </c>
      <c r="S238" s="9">
        <v>69657491</v>
      </c>
      <c r="T238" s="9">
        <v>69406904</v>
      </c>
      <c r="U238" s="9">
        <v>86520302</v>
      </c>
      <c r="V238" s="9">
        <v>79465479</v>
      </c>
      <c r="W238" s="9">
        <v>54530284</v>
      </c>
      <c r="X238" s="9">
        <v>59035906</v>
      </c>
      <c r="Y238" s="9">
        <v>56949108</v>
      </c>
      <c r="Z238" s="9">
        <v>52911281</v>
      </c>
      <c r="AA238" s="9">
        <v>50517002</v>
      </c>
      <c r="AB238" s="9">
        <v>55065063</v>
      </c>
      <c r="AC238" s="9">
        <v>51454439</v>
      </c>
      <c r="AD238" s="9">
        <v>47115504</v>
      </c>
      <c r="AE238" s="9">
        <f>+'Balance Sheet by Segment (Y)'!J237</f>
        <v>48485397</v>
      </c>
    </row>
    <row r="239" spans="1:31" ht="15" customHeight="1" x14ac:dyDescent="0.15">
      <c r="A239" s="4" t="s">
        <v>23</v>
      </c>
      <c r="B239" s="4" t="s">
        <v>24</v>
      </c>
      <c r="C239" s="5" t="s">
        <v>160</v>
      </c>
      <c r="D239" s="6">
        <v>81814306</v>
      </c>
      <c r="E239" s="6">
        <v>82456096</v>
      </c>
      <c r="F239" s="6">
        <v>87139008</v>
      </c>
      <c r="G239" s="6">
        <v>93371809</v>
      </c>
      <c r="H239" s="6">
        <v>96527534</v>
      </c>
      <c r="I239" s="6">
        <v>92766404</v>
      </c>
      <c r="J239" s="6">
        <v>98074757</v>
      </c>
      <c r="K239" s="6">
        <v>105291266</v>
      </c>
      <c r="L239" s="6">
        <v>119285727</v>
      </c>
      <c r="M239" s="6">
        <v>101353463</v>
      </c>
      <c r="N239" s="6">
        <v>91809634</v>
      </c>
      <c r="O239" s="6">
        <v>64668592</v>
      </c>
      <c r="P239" s="6">
        <v>60197265</v>
      </c>
      <c r="Q239" s="6">
        <v>57550541</v>
      </c>
      <c r="R239" s="6">
        <v>71929855</v>
      </c>
      <c r="S239" s="6">
        <v>78007776</v>
      </c>
      <c r="T239" s="6">
        <v>86502050</v>
      </c>
      <c r="U239" s="6">
        <v>96220839</v>
      </c>
      <c r="V239" s="6">
        <v>99741146</v>
      </c>
      <c r="W239" s="6">
        <v>92007191</v>
      </c>
      <c r="X239" s="6">
        <v>84132999</v>
      </c>
      <c r="Y239" s="6">
        <v>97476831</v>
      </c>
      <c r="Z239" s="6">
        <v>99906666</v>
      </c>
      <c r="AA239" s="6">
        <v>91765961</v>
      </c>
      <c r="AB239" s="6">
        <v>98346027</v>
      </c>
      <c r="AC239" s="6">
        <v>88228709</v>
      </c>
      <c r="AD239" s="6">
        <v>90283506</v>
      </c>
      <c r="AE239" s="6">
        <f>+'Balance Sheet by Segment (Y)'!J238</f>
        <v>100471794</v>
      </c>
    </row>
    <row r="240" spans="1:31" ht="15" customHeight="1" x14ac:dyDescent="0.15">
      <c r="A240" s="7" t="s">
        <v>23</v>
      </c>
      <c r="B240" s="7" t="s">
        <v>24</v>
      </c>
      <c r="C240" s="8" t="s">
        <v>161</v>
      </c>
      <c r="D240" s="9">
        <v>412325819</v>
      </c>
      <c r="E240" s="9">
        <v>437767557</v>
      </c>
      <c r="F240" s="9">
        <v>442721660</v>
      </c>
      <c r="G240" s="9">
        <v>479732278</v>
      </c>
      <c r="H240" s="9">
        <v>495094843</v>
      </c>
      <c r="I240" s="9">
        <v>501010328</v>
      </c>
      <c r="J240" s="9">
        <v>528414102</v>
      </c>
      <c r="K240" s="9">
        <v>578539558</v>
      </c>
      <c r="L240" s="9">
        <v>592048340</v>
      </c>
      <c r="M240" s="9">
        <v>538859128</v>
      </c>
      <c r="N240" s="9">
        <v>500662805</v>
      </c>
      <c r="O240" s="9">
        <v>408418372</v>
      </c>
      <c r="P240" s="9">
        <v>382405181</v>
      </c>
      <c r="Q240" s="9">
        <v>357843431</v>
      </c>
      <c r="R240" s="9">
        <v>360704067</v>
      </c>
      <c r="S240" s="9">
        <v>452290010</v>
      </c>
      <c r="T240" s="9">
        <v>485479991</v>
      </c>
      <c r="U240" s="9">
        <v>561670706</v>
      </c>
      <c r="V240" s="9">
        <v>584448491</v>
      </c>
      <c r="W240" s="9">
        <v>571238037</v>
      </c>
      <c r="X240" s="9">
        <v>501448080</v>
      </c>
      <c r="Y240" s="9">
        <v>495489569</v>
      </c>
      <c r="Z240" s="9">
        <v>496694743</v>
      </c>
      <c r="AA240" s="9">
        <v>494196069</v>
      </c>
      <c r="AB240" s="9">
        <v>521923442</v>
      </c>
      <c r="AC240" s="9">
        <v>471733322</v>
      </c>
      <c r="AD240" s="9">
        <v>435667199</v>
      </c>
      <c r="AE240" s="9">
        <f>+'Balance Sheet by Segment (Y)'!J239</f>
        <v>481502992</v>
      </c>
    </row>
    <row r="241" spans="1:31" ht="15" customHeight="1" x14ac:dyDescent="0.15">
      <c r="A241" s="4"/>
      <c r="B241" s="4"/>
      <c r="C241" s="5"/>
      <c r="D241" s="12" t="s">
        <v>54</v>
      </c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</row>
    <row r="242" spans="1:31" ht="15" customHeight="1" x14ac:dyDescent="0.15">
      <c r="A242" s="7"/>
      <c r="B242" s="7"/>
      <c r="C242" s="8" t="s">
        <v>276</v>
      </c>
      <c r="D242" s="16" t="s">
        <v>54</v>
      </c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</row>
    <row r="243" spans="1:31" ht="15" customHeight="1" x14ac:dyDescent="0.15">
      <c r="A243" s="4" t="s">
        <v>23</v>
      </c>
      <c r="B243" s="4" t="s">
        <v>24</v>
      </c>
      <c r="C243" s="5" t="s">
        <v>127</v>
      </c>
      <c r="D243" s="6">
        <v>4941345</v>
      </c>
      <c r="E243" s="6">
        <v>1614725</v>
      </c>
      <c r="F243" s="6">
        <v>1260661</v>
      </c>
      <c r="G243" s="6">
        <v>3131431</v>
      </c>
      <c r="H243" s="6">
        <v>4635084</v>
      </c>
      <c r="I243" s="6">
        <v>3288292</v>
      </c>
      <c r="J243" s="6">
        <v>5971326</v>
      </c>
      <c r="K243" s="6">
        <v>4255233</v>
      </c>
      <c r="L243" s="6">
        <v>13370079</v>
      </c>
      <c r="M243" s="6">
        <v>9130103</v>
      </c>
      <c r="N243" s="6">
        <v>1482005</v>
      </c>
      <c r="O243" s="6">
        <v>4650510</v>
      </c>
      <c r="P243" s="6">
        <v>3495178</v>
      </c>
      <c r="Q243" s="6">
        <v>7002068</v>
      </c>
      <c r="R243" s="6">
        <v>6711232</v>
      </c>
      <c r="S243" s="6">
        <v>8340272</v>
      </c>
      <c r="T243" s="6">
        <v>7692742</v>
      </c>
      <c r="U243" s="6">
        <v>7497046</v>
      </c>
      <c r="V243" s="6">
        <v>8178994</v>
      </c>
      <c r="W243" s="6">
        <v>6088607</v>
      </c>
      <c r="X243" s="6">
        <v>5386015</v>
      </c>
      <c r="Y243" s="6">
        <v>6005941</v>
      </c>
      <c r="Z243" s="6">
        <v>3438221</v>
      </c>
      <c r="AA243" s="6">
        <v>5897680</v>
      </c>
      <c r="AB243" s="6">
        <v>4486839</v>
      </c>
      <c r="AC243" s="6">
        <v>9939646</v>
      </c>
      <c r="AD243" s="6">
        <v>5424847</v>
      </c>
      <c r="AE243" s="6">
        <f>+'Balance Sheet by Segment (Y)'!J242</f>
        <v>9741444</v>
      </c>
    </row>
    <row r="244" spans="1:31" ht="15" customHeight="1" x14ac:dyDescent="0.15">
      <c r="A244" s="4" t="s">
        <v>23</v>
      </c>
      <c r="B244" s="4" t="s">
        <v>24</v>
      </c>
      <c r="C244" s="5" t="s">
        <v>128</v>
      </c>
      <c r="D244" s="6">
        <v>573621</v>
      </c>
      <c r="E244" s="6">
        <v>584129</v>
      </c>
      <c r="F244" s="6">
        <v>576667</v>
      </c>
      <c r="G244" s="6">
        <v>812045</v>
      </c>
      <c r="H244" s="6">
        <v>858188</v>
      </c>
      <c r="I244" s="6">
        <v>1218175</v>
      </c>
      <c r="J244" s="6">
        <v>936377</v>
      </c>
      <c r="K244" s="6">
        <v>859690</v>
      </c>
      <c r="L244" s="6">
        <v>992104</v>
      </c>
      <c r="M244" s="6">
        <v>897657</v>
      </c>
      <c r="N244" s="6">
        <v>838695</v>
      </c>
      <c r="O244" s="6">
        <v>1451223</v>
      </c>
      <c r="P244" s="6">
        <v>1452668</v>
      </c>
      <c r="Q244" s="6">
        <v>1389430</v>
      </c>
      <c r="R244" s="6">
        <v>9775638</v>
      </c>
      <c r="S244" s="6">
        <v>2535124</v>
      </c>
      <c r="T244" s="6">
        <v>2629044</v>
      </c>
      <c r="U244" s="6">
        <v>3027948</v>
      </c>
      <c r="V244" s="6">
        <v>2915462</v>
      </c>
      <c r="W244" s="6">
        <v>3136288</v>
      </c>
      <c r="X244" s="6">
        <v>3010882</v>
      </c>
      <c r="Y244" s="6">
        <v>3479704</v>
      </c>
      <c r="Z244" s="6">
        <v>3597217</v>
      </c>
      <c r="AA244" s="6">
        <v>4761712</v>
      </c>
      <c r="AB244" s="6">
        <v>5812026</v>
      </c>
      <c r="AC244" s="6">
        <v>5230540</v>
      </c>
      <c r="AD244" s="6">
        <v>4906685</v>
      </c>
      <c r="AE244" s="6">
        <f>+'Balance Sheet by Segment (Y)'!J243</f>
        <v>5224007</v>
      </c>
    </row>
    <row r="245" spans="1:31" ht="15" customHeight="1" x14ac:dyDescent="0.15">
      <c r="A245" s="4" t="s">
        <v>23</v>
      </c>
      <c r="B245" s="4" t="s">
        <v>24</v>
      </c>
      <c r="C245" s="5" t="s">
        <v>129</v>
      </c>
      <c r="D245" s="6">
        <v>3660123</v>
      </c>
      <c r="E245" s="6">
        <v>3215802</v>
      </c>
      <c r="F245" s="6">
        <v>7899436</v>
      </c>
      <c r="G245" s="6">
        <v>7275440</v>
      </c>
      <c r="H245" s="6">
        <v>6337982</v>
      </c>
      <c r="I245" s="6">
        <v>6434339</v>
      </c>
      <c r="J245" s="6">
        <v>5844509</v>
      </c>
      <c r="K245" s="6">
        <v>8143290</v>
      </c>
      <c r="L245" s="6">
        <v>12067099</v>
      </c>
      <c r="M245" s="6">
        <v>9907358</v>
      </c>
      <c r="N245" s="6">
        <v>9899162</v>
      </c>
      <c r="O245" s="6">
        <v>8512641</v>
      </c>
      <c r="P245" s="6">
        <v>8742128</v>
      </c>
      <c r="Q245" s="6">
        <v>16937461</v>
      </c>
      <c r="R245" s="6">
        <v>8817674</v>
      </c>
      <c r="S245" s="6">
        <v>9312695</v>
      </c>
      <c r="T245" s="6">
        <v>9162877</v>
      </c>
      <c r="U245" s="6">
        <v>8664223</v>
      </c>
      <c r="V245" s="6">
        <v>7585398</v>
      </c>
      <c r="W245" s="6">
        <v>8304149</v>
      </c>
      <c r="X245" s="6">
        <v>6706556</v>
      </c>
      <c r="Y245" s="6">
        <v>6069388</v>
      </c>
      <c r="Z245" s="6">
        <v>9383181</v>
      </c>
      <c r="AA245" s="6">
        <v>10423814</v>
      </c>
      <c r="AB245" s="6">
        <v>12851624</v>
      </c>
      <c r="AC245" s="6">
        <v>10685782</v>
      </c>
      <c r="AD245" s="6">
        <v>10508457</v>
      </c>
      <c r="AE245" s="6">
        <f>+'Balance Sheet by Segment (Y)'!J244</f>
        <v>23064199</v>
      </c>
    </row>
    <row r="246" spans="1:31" ht="15" customHeight="1" x14ac:dyDescent="0.15">
      <c r="A246" s="4" t="s">
        <v>23</v>
      </c>
      <c r="B246" s="4" t="s">
        <v>24</v>
      </c>
      <c r="C246" s="5" t="s">
        <v>130</v>
      </c>
      <c r="D246" s="6">
        <v>85842</v>
      </c>
      <c r="E246" s="6">
        <v>59505</v>
      </c>
      <c r="F246" s="6">
        <v>47821</v>
      </c>
      <c r="G246" s="6">
        <v>118567</v>
      </c>
      <c r="H246" s="6">
        <v>49920</v>
      </c>
      <c r="I246" s="6">
        <v>111643</v>
      </c>
      <c r="J246" s="6">
        <v>53441</v>
      </c>
      <c r="K246" s="6">
        <v>104008</v>
      </c>
      <c r="L246" s="6">
        <v>67573</v>
      </c>
      <c r="M246" s="11">
        <v>0</v>
      </c>
      <c r="N246" s="11">
        <v>0</v>
      </c>
      <c r="O246" s="6">
        <v>106355</v>
      </c>
      <c r="P246" s="6">
        <v>46911</v>
      </c>
      <c r="Q246" s="6">
        <v>220147</v>
      </c>
      <c r="R246" s="6">
        <v>57230</v>
      </c>
      <c r="S246" s="6">
        <v>85250</v>
      </c>
      <c r="T246" s="6">
        <v>72195</v>
      </c>
      <c r="U246" s="6">
        <v>72361</v>
      </c>
      <c r="V246" s="6">
        <v>77495</v>
      </c>
      <c r="W246" s="6">
        <v>81199</v>
      </c>
      <c r="X246" s="6">
        <v>120793</v>
      </c>
      <c r="Y246" s="6">
        <v>66531</v>
      </c>
      <c r="Z246" s="6">
        <v>287874</v>
      </c>
      <c r="AA246" s="6">
        <v>215764</v>
      </c>
      <c r="AB246" s="6">
        <v>419639</v>
      </c>
      <c r="AC246" s="6">
        <v>142329</v>
      </c>
      <c r="AD246" s="6">
        <v>9941</v>
      </c>
      <c r="AE246" s="6">
        <f>+'Balance Sheet by Segment (Y)'!J245</f>
        <v>446422</v>
      </c>
    </row>
    <row r="247" spans="1:31" ht="15" customHeight="1" x14ac:dyDescent="0.15">
      <c r="A247" s="4" t="s">
        <v>23</v>
      </c>
      <c r="B247" s="4" t="s">
        <v>24</v>
      </c>
      <c r="C247" s="5" t="s">
        <v>132</v>
      </c>
      <c r="D247" s="6">
        <v>7</v>
      </c>
      <c r="E247" s="6">
        <v>9</v>
      </c>
      <c r="F247" s="6">
        <v>397234</v>
      </c>
      <c r="G247" s="6">
        <v>592665</v>
      </c>
      <c r="H247" s="6">
        <v>990076</v>
      </c>
      <c r="I247" s="6">
        <v>998649</v>
      </c>
      <c r="J247" s="6">
        <v>1044795</v>
      </c>
      <c r="K247" s="6">
        <v>1095008</v>
      </c>
      <c r="L247" s="11">
        <v>0</v>
      </c>
      <c r="M247" s="11">
        <v>0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1">
        <v>0</v>
      </c>
      <c r="Z247" s="11">
        <v>0</v>
      </c>
      <c r="AA247" s="11">
        <v>0</v>
      </c>
      <c r="AB247" s="11">
        <v>0</v>
      </c>
      <c r="AC247" s="11">
        <v>0</v>
      </c>
      <c r="AD247" s="11">
        <v>0</v>
      </c>
      <c r="AE247" s="11">
        <f>+'Balance Sheet by Segment (Y)'!J246</f>
        <v>0</v>
      </c>
    </row>
    <row r="248" spans="1:31" ht="15" customHeight="1" x14ac:dyDescent="0.15">
      <c r="A248" s="7" t="s">
        <v>23</v>
      </c>
      <c r="B248" s="7" t="s">
        <v>24</v>
      </c>
      <c r="C248" s="8" t="s">
        <v>135</v>
      </c>
      <c r="D248" s="9">
        <v>9260938</v>
      </c>
      <c r="E248" s="9">
        <v>5474170</v>
      </c>
      <c r="F248" s="9">
        <v>10181819</v>
      </c>
      <c r="G248" s="9">
        <v>11930148</v>
      </c>
      <c r="H248" s="9">
        <v>12871250</v>
      </c>
      <c r="I248" s="9">
        <v>12051098</v>
      </c>
      <c r="J248" s="9">
        <v>13850448</v>
      </c>
      <c r="K248" s="9">
        <v>14457229</v>
      </c>
      <c r="L248" s="9">
        <v>26496855</v>
      </c>
      <c r="M248" s="9">
        <v>19935118</v>
      </c>
      <c r="N248" s="9">
        <v>12219862</v>
      </c>
      <c r="O248" s="9">
        <v>14720729</v>
      </c>
      <c r="P248" s="9">
        <v>13736885</v>
      </c>
      <c r="Q248" s="9">
        <v>25549106</v>
      </c>
      <c r="R248" s="9">
        <v>25361774</v>
      </c>
      <c r="S248" s="9">
        <v>20273341</v>
      </c>
      <c r="T248" s="9">
        <v>19556858</v>
      </c>
      <c r="U248" s="9">
        <v>19261578</v>
      </c>
      <c r="V248" s="9">
        <v>18757349</v>
      </c>
      <c r="W248" s="9">
        <v>17610243</v>
      </c>
      <c r="X248" s="9">
        <v>15224246</v>
      </c>
      <c r="Y248" s="9">
        <v>15621564</v>
      </c>
      <c r="Z248" s="9">
        <v>16706493</v>
      </c>
      <c r="AA248" s="9">
        <v>21298970</v>
      </c>
      <c r="AB248" s="9">
        <v>23570128</v>
      </c>
      <c r="AC248" s="9">
        <v>25998297</v>
      </c>
      <c r="AD248" s="9">
        <v>20849930</v>
      </c>
      <c r="AE248" s="9">
        <f>+'Balance Sheet by Segment (Y)'!J247</f>
        <v>38476072</v>
      </c>
    </row>
    <row r="249" spans="1:31" ht="15" customHeight="1" x14ac:dyDescent="0.15">
      <c r="A249" s="4" t="s">
        <v>23</v>
      </c>
      <c r="B249" s="4" t="s">
        <v>24</v>
      </c>
      <c r="C249" s="5" t="s">
        <v>128</v>
      </c>
      <c r="D249" s="6">
        <v>6805935</v>
      </c>
      <c r="E249" s="6">
        <v>8003173</v>
      </c>
      <c r="F249" s="6">
        <v>8048603</v>
      </c>
      <c r="G249" s="6">
        <v>3543335</v>
      </c>
      <c r="H249" s="6">
        <v>3525762</v>
      </c>
      <c r="I249" s="6">
        <v>3012315</v>
      </c>
      <c r="J249" s="6">
        <v>3040756</v>
      </c>
      <c r="K249" s="6">
        <v>2991519</v>
      </c>
      <c r="L249" s="6">
        <v>3284781</v>
      </c>
      <c r="M249" s="6">
        <v>3071775</v>
      </c>
      <c r="N249" s="6">
        <v>2900423</v>
      </c>
      <c r="O249" s="6">
        <v>5436306</v>
      </c>
      <c r="P249" s="6">
        <v>5333667</v>
      </c>
      <c r="Q249" s="6">
        <v>5210352</v>
      </c>
      <c r="R249" s="6">
        <v>5432162</v>
      </c>
      <c r="S249" s="6">
        <v>7383278</v>
      </c>
      <c r="T249" s="6">
        <v>7471091</v>
      </c>
      <c r="U249" s="6">
        <v>8489569</v>
      </c>
      <c r="V249" s="6">
        <v>8401347</v>
      </c>
      <c r="W249" s="6">
        <v>8957603</v>
      </c>
      <c r="X249" s="6">
        <v>8385828</v>
      </c>
      <c r="Y249" s="6">
        <v>8832665</v>
      </c>
      <c r="Z249" s="6">
        <v>9416661</v>
      </c>
      <c r="AA249" s="6">
        <v>9178104</v>
      </c>
      <c r="AB249" s="6">
        <v>10243231</v>
      </c>
      <c r="AC249" s="6">
        <v>9525136</v>
      </c>
      <c r="AD249" s="6">
        <v>9392949</v>
      </c>
      <c r="AE249" s="6">
        <f>+'Balance Sheet by Segment (Y)'!J248</f>
        <v>9108530</v>
      </c>
    </row>
    <row r="250" spans="1:31" ht="15" customHeight="1" x14ac:dyDescent="0.15">
      <c r="A250" s="4" t="s">
        <v>23</v>
      </c>
      <c r="B250" s="4" t="s">
        <v>24</v>
      </c>
      <c r="C250" s="5" t="s">
        <v>138</v>
      </c>
      <c r="D250" s="6">
        <v>2193095</v>
      </c>
      <c r="E250" s="6">
        <v>3076174</v>
      </c>
      <c r="F250" s="6">
        <v>1423104</v>
      </c>
      <c r="G250" s="6">
        <v>1482524</v>
      </c>
      <c r="H250" s="6">
        <v>1471301</v>
      </c>
      <c r="I250" s="6">
        <v>1718727</v>
      </c>
      <c r="J250" s="6">
        <v>2049082</v>
      </c>
      <c r="K250" s="6">
        <v>1512154</v>
      </c>
      <c r="L250" s="6">
        <v>29</v>
      </c>
      <c r="M250" s="11">
        <v>0</v>
      </c>
      <c r="N250" s="11">
        <v>0</v>
      </c>
      <c r="O250" s="6">
        <v>189384</v>
      </c>
      <c r="P250" s="6">
        <v>4730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6">
        <v>12055</v>
      </c>
      <c r="W250" s="6">
        <v>12560</v>
      </c>
      <c r="X250" s="6">
        <v>11759</v>
      </c>
      <c r="Y250" s="6">
        <v>12386</v>
      </c>
      <c r="Z250" s="6">
        <v>99407</v>
      </c>
      <c r="AA250" s="6">
        <v>86069</v>
      </c>
      <c r="AB250" s="6">
        <v>138873</v>
      </c>
      <c r="AC250" s="6">
        <v>150876</v>
      </c>
      <c r="AD250" s="6">
        <v>100196</v>
      </c>
      <c r="AE250" s="6">
        <f>+'Balance Sheet by Segment (Y)'!J249</f>
        <v>79081</v>
      </c>
    </row>
    <row r="251" spans="1:31" ht="15" customHeight="1" x14ac:dyDescent="0.15">
      <c r="A251" s="4" t="s">
        <v>23</v>
      </c>
      <c r="B251" s="4" t="s">
        <v>24</v>
      </c>
      <c r="C251" s="5" t="s">
        <v>140</v>
      </c>
      <c r="D251" s="6">
        <v>180438</v>
      </c>
      <c r="E251" s="6">
        <v>183919</v>
      </c>
      <c r="F251" s="6">
        <v>184167</v>
      </c>
      <c r="G251" s="6">
        <v>205312</v>
      </c>
      <c r="H251" s="6">
        <v>191423</v>
      </c>
      <c r="I251" s="6">
        <v>187875</v>
      </c>
      <c r="J251" s="6">
        <v>198232</v>
      </c>
      <c r="K251" s="6">
        <v>192932</v>
      </c>
      <c r="L251" s="6">
        <v>186246</v>
      </c>
      <c r="M251" s="6">
        <v>150425</v>
      </c>
      <c r="N251" s="6">
        <v>119616</v>
      </c>
      <c r="O251" s="6">
        <v>95925</v>
      </c>
      <c r="P251" s="6">
        <v>84795</v>
      </c>
      <c r="Q251" s="6">
        <v>135353</v>
      </c>
      <c r="R251" s="6">
        <v>128858</v>
      </c>
      <c r="S251" s="6">
        <v>172541</v>
      </c>
      <c r="T251" s="6">
        <v>159364</v>
      </c>
      <c r="U251" s="6">
        <v>174881</v>
      </c>
      <c r="V251" s="6">
        <v>186905</v>
      </c>
      <c r="W251" s="6">
        <v>265061</v>
      </c>
      <c r="X251" s="6">
        <v>233863</v>
      </c>
      <c r="Y251" s="6">
        <v>293772</v>
      </c>
      <c r="Z251" s="6">
        <v>362029</v>
      </c>
      <c r="AA251" s="6">
        <v>392099</v>
      </c>
      <c r="AB251" s="6">
        <v>557141</v>
      </c>
      <c r="AC251" s="6">
        <v>523967</v>
      </c>
      <c r="AD251" s="6">
        <v>541547</v>
      </c>
      <c r="AE251" s="6">
        <f>+'Balance Sheet by Segment (Y)'!J250</f>
        <v>564974</v>
      </c>
    </row>
    <row r="252" spans="1:31" ht="15" customHeight="1" x14ac:dyDescent="0.15">
      <c r="A252" s="4" t="s">
        <v>23</v>
      </c>
      <c r="B252" s="4" t="s">
        <v>24</v>
      </c>
      <c r="C252" s="5" t="s">
        <v>141</v>
      </c>
      <c r="D252" s="6">
        <v>174406034</v>
      </c>
      <c r="E252" s="6">
        <v>191881637</v>
      </c>
      <c r="F252" s="6">
        <v>199433186</v>
      </c>
      <c r="G252" s="6">
        <v>219754393</v>
      </c>
      <c r="H252" s="6">
        <v>218277340</v>
      </c>
      <c r="I252" s="6">
        <v>234432872</v>
      </c>
      <c r="J252" s="6">
        <v>261022139</v>
      </c>
      <c r="K252" s="6">
        <v>333281784</v>
      </c>
      <c r="L252" s="6">
        <v>379668117</v>
      </c>
      <c r="M252" s="6">
        <v>359643842</v>
      </c>
      <c r="N252" s="6">
        <v>342905371</v>
      </c>
      <c r="O252" s="6">
        <v>339473109</v>
      </c>
      <c r="P252" s="6">
        <v>333566610</v>
      </c>
      <c r="Q252" s="6">
        <v>324420483</v>
      </c>
      <c r="R252" s="6">
        <v>343366490</v>
      </c>
      <c r="S252" s="6">
        <v>371835461</v>
      </c>
      <c r="T252" s="6">
        <v>377709147</v>
      </c>
      <c r="U252" s="6">
        <v>434775526</v>
      </c>
      <c r="V252" s="6">
        <v>438994631</v>
      </c>
      <c r="W252" s="6">
        <v>434680466</v>
      </c>
      <c r="X252" s="6">
        <v>419137659</v>
      </c>
      <c r="Y252" s="6">
        <v>451836052</v>
      </c>
      <c r="Z252" s="6">
        <v>524571550</v>
      </c>
      <c r="AA252" s="6">
        <v>569417590</v>
      </c>
      <c r="AB252" s="6">
        <v>637889367</v>
      </c>
      <c r="AC252" s="6">
        <v>597686799</v>
      </c>
      <c r="AD252" s="6">
        <v>590005690</v>
      </c>
      <c r="AE252" s="6">
        <f>+'Balance Sheet by Segment (Y)'!J251</f>
        <v>646056674</v>
      </c>
    </row>
    <row r="253" spans="1:31" ht="15" customHeight="1" x14ac:dyDescent="0.15">
      <c r="A253" s="4" t="s">
        <v>23</v>
      </c>
      <c r="B253" s="4" t="s">
        <v>24</v>
      </c>
      <c r="C253" s="5" t="s">
        <v>142</v>
      </c>
      <c r="D253" s="11">
        <v>0</v>
      </c>
      <c r="E253" s="11">
        <v>0</v>
      </c>
      <c r="F253" s="11">
        <v>0</v>
      </c>
      <c r="G253" s="11">
        <v>0</v>
      </c>
      <c r="H253" s="6">
        <v>37070284</v>
      </c>
      <c r="I253" s="6">
        <v>37391184</v>
      </c>
      <c r="J253" s="6">
        <v>39118967</v>
      </c>
      <c r="K253" s="6">
        <v>40662839</v>
      </c>
      <c r="L253" s="6">
        <v>44874070</v>
      </c>
      <c r="M253" s="6">
        <v>41965314</v>
      </c>
      <c r="N253" s="6">
        <v>38890129</v>
      </c>
      <c r="O253" s="6">
        <v>34860155</v>
      </c>
      <c r="P253" s="6">
        <v>33222278</v>
      </c>
      <c r="Q253" s="6">
        <v>33495997</v>
      </c>
      <c r="R253" s="6">
        <v>34922569</v>
      </c>
      <c r="S253" s="6">
        <v>37650145</v>
      </c>
      <c r="T253" s="6">
        <v>38834267</v>
      </c>
      <c r="U253" s="6">
        <v>44138327</v>
      </c>
      <c r="V253" s="6">
        <v>43602308</v>
      </c>
      <c r="W253" s="6">
        <v>41244463</v>
      </c>
      <c r="X253" s="6">
        <v>39376135</v>
      </c>
      <c r="Y253" s="6">
        <v>41475596</v>
      </c>
      <c r="Z253" s="6">
        <v>44216142</v>
      </c>
      <c r="AA253" s="6">
        <v>45044390</v>
      </c>
      <c r="AB253" s="6">
        <v>51236421</v>
      </c>
      <c r="AC253" s="6">
        <v>47662057</v>
      </c>
      <c r="AD253" s="6">
        <v>47001430</v>
      </c>
      <c r="AE253" s="6">
        <f>+'Balance Sheet by Segment (Y)'!J252</f>
        <v>52031545</v>
      </c>
    </row>
    <row r="254" spans="1:31" ht="15" customHeight="1" x14ac:dyDescent="0.15">
      <c r="A254" s="4" t="s">
        <v>23</v>
      </c>
      <c r="B254" s="4" t="s">
        <v>24</v>
      </c>
      <c r="C254" s="5" t="s">
        <v>143</v>
      </c>
      <c r="D254" s="6">
        <v>323521</v>
      </c>
      <c r="E254" s="6">
        <v>348041</v>
      </c>
      <c r="F254" s="6">
        <v>353680</v>
      </c>
      <c r="G254" s="6">
        <v>360205</v>
      </c>
      <c r="H254" s="6">
        <v>366977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6">
        <v>16</v>
      </c>
      <c r="T254" s="6">
        <v>228593</v>
      </c>
      <c r="U254" s="6">
        <v>158830</v>
      </c>
      <c r="V254" s="6">
        <v>196072</v>
      </c>
      <c r="W254" s="6">
        <v>231404</v>
      </c>
      <c r="X254" s="6">
        <v>270372</v>
      </c>
      <c r="Y254" s="6">
        <v>201871</v>
      </c>
      <c r="Z254" s="6">
        <v>273818</v>
      </c>
      <c r="AA254" s="6">
        <v>271920</v>
      </c>
      <c r="AB254" s="6">
        <v>165651</v>
      </c>
      <c r="AC254" s="6">
        <v>163281</v>
      </c>
      <c r="AD254" s="6">
        <v>196453</v>
      </c>
      <c r="AE254" s="6">
        <f>+'Balance Sheet by Segment (Y)'!J253</f>
        <v>211469</v>
      </c>
    </row>
    <row r="255" spans="1:31" ht="15" customHeight="1" x14ac:dyDescent="0.15">
      <c r="A255" s="7" t="s">
        <v>23</v>
      </c>
      <c r="B255" s="7" t="s">
        <v>24</v>
      </c>
      <c r="C255" s="8" t="s">
        <v>144</v>
      </c>
      <c r="D255" s="9">
        <v>183909023</v>
      </c>
      <c r="E255" s="9">
        <v>203492944</v>
      </c>
      <c r="F255" s="9">
        <v>209442740</v>
      </c>
      <c r="G255" s="9">
        <v>225345769</v>
      </c>
      <c r="H255" s="9">
        <v>260903087</v>
      </c>
      <c r="I255" s="9">
        <v>276742973</v>
      </c>
      <c r="J255" s="9">
        <v>305429176</v>
      </c>
      <c r="K255" s="9">
        <v>378641228</v>
      </c>
      <c r="L255" s="9">
        <v>428013243</v>
      </c>
      <c r="M255" s="9">
        <v>404831356</v>
      </c>
      <c r="N255" s="9">
        <v>384815539</v>
      </c>
      <c r="O255" s="9">
        <v>380054879</v>
      </c>
      <c r="P255" s="9">
        <v>372212080</v>
      </c>
      <c r="Q255" s="9">
        <v>363262185</v>
      </c>
      <c r="R255" s="9">
        <v>383850079</v>
      </c>
      <c r="S255" s="9">
        <v>417041441</v>
      </c>
      <c r="T255" s="9">
        <v>424402462</v>
      </c>
      <c r="U255" s="9">
        <v>487737133</v>
      </c>
      <c r="V255" s="9">
        <v>491393318</v>
      </c>
      <c r="W255" s="9">
        <v>485391557</v>
      </c>
      <c r="X255" s="9">
        <v>467415616</v>
      </c>
      <c r="Y255" s="9">
        <v>502652342</v>
      </c>
      <c r="Z255" s="9">
        <v>578939607</v>
      </c>
      <c r="AA255" s="9">
        <v>624390172</v>
      </c>
      <c r="AB255" s="9">
        <v>700230684</v>
      </c>
      <c r="AC255" s="9">
        <v>655712116</v>
      </c>
      <c r="AD255" s="9">
        <v>647238265</v>
      </c>
      <c r="AE255" s="9">
        <f>+'Balance Sheet by Segment (Y)'!J254</f>
        <v>708052273</v>
      </c>
    </row>
    <row r="256" spans="1:31" ht="15" customHeight="1" x14ac:dyDescent="0.15">
      <c r="A256" s="7" t="s">
        <v>23</v>
      </c>
      <c r="B256" s="7" t="s">
        <v>24</v>
      </c>
      <c r="C256" s="8" t="s">
        <v>145</v>
      </c>
      <c r="D256" s="9">
        <v>193169961</v>
      </c>
      <c r="E256" s="9">
        <v>208967114</v>
      </c>
      <c r="F256" s="9">
        <v>219624559</v>
      </c>
      <c r="G256" s="9">
        <v>237275917</v>
      </c>
      <c r="H256" s="9">
        <v>273774337</v>
      </c>
      <c r="I256" s="9">
        <v>288794071</v>
      </c>
      <c r="J256" s="9">
        <v>319279624</v>
      </c>
      <c r="K256" s="9">
        <v>393098457</v>
      </c>
      <c r="L256" s="9">
        <v>454510098</v>
      </c>
      <c r="M256" s="9">
        <v>424766474</v>
      </c>
      <c r="N256" s="9">
        <v>397035401</v>
      </c>
      <c r="O256" s="9">
        <v>394775608</v>
      </c>
      <c r="P256" s="9">
        <v>385948965</v>
      </c>
      <c r="Q256" s="9">
        <v>388811291</v>
      </c>
      <c r="R256" s="9">
        <v>409211853</v>
      </c>
      <c r="S256" s="9">
        <v>437314782</v>
      </c>
      <c r="T256" s="9">
        <v>443959320</v>
      </c>
      <c r="U256" s="9">
        <v>506998711</v>
      </c>
      <c r="V256" s="9">
        <v>510150667</v>
      </c>
      <c r="W256" s="9">
        <v>503001800</v>
      </c>
      <c r="X256" s="9">
        <v>482639862</v>
      </c>
      <c r="Y256" s="9">
        <v>518273906</v>
      </c>
      <c r="Z256" s="9">
        <v>595646100</v>
      </c>
      <c r="AA256" s="9">
        <v>645689142</v>
      </c>
      <c r="AB256" s="9">
        <v>723800812</v>
      </c>
      <c r="AC256" s="9">
        <v>681710413</v>
      </c>
      <c r="AD256" s="9">
        <v>668088195</v>
      </c>
      <c r="AE256" s="9">
        <f>+'Balance Sheet by Segment (Y)'!J255</f>
        <v>746528345</v>
      </c>
    </row>
    <row r="257" spans="1:31" ht="15" customHeight="1" x14ac:dyDescent="0.15">
      <c r="A257" s="4" t="s">
        <v>23</v>
      </c>
      <c r="B257" s="4" t="s">
        <v>24</v>
      </c>
      <c r="C257" s="5" t="s">
        <v>147</v>
      </c>
      <c r="D257" s="6">
        <v>6826719</v>
      </c>
      <c r="E257" s="6">
        <v>9145921</v>
      </c>
      <c r="F257" s="6">
        <v>747138</v>
      </c>
      <c r="G257" s="6">
        <v>46094224</v>
      </c>
      <c r="H257" s="6">
        <v>45302292</v>
      </c>
      <c r="I257" s="6">
        <v>45604211</v>
      </c>
      <c r="J257" s="6">
        <v>47740320</v>
      </c>
      <c r="K257" s="11">
        <v>0</v>
      </c>
      <c r="L257" s="6">
        <v>7452638</v>
      </c>
      <c r="M257" s="6">
        <v>7151249</v>
      </c>
      <c r="N257" s="6">
        <v>1428758</v>
      </c>
      <c r="O257" s="6">
        <v>2603701</v>
      </c>
      <c r="P257" s="6">
        <v>2807160</v>
      </c>
      <c r="Q257" s="6">
        <v>2901222</v>
      </c>
      <c r="R257" s="6">
        <v>2068173</v>
      </c>
      <c r="S257" s="6">
        <v>2098834</v>
      </c>
      <c r="T257" s="6">
        <v>2136146</v>
      </c>
      <c r="U257" s="6">
        <v>2313617</v>
      </c>
      <c r="V257" s="6">
        <v>2005926</v>
      </c>
      <c r="W257" s="6">
        <v>480420</v>
      </c>
      <c r="X257" s="6">
        <v>180225</v>
      </c>
      <c r="Y257" s="11">
        <v>0</v>
      </c>
      <c r="Z257" s="11">
        <v>0</v>
      </c>
      <c r="AA257" s="11">
        <v>0</v>
      </c>
      <c r="AB257" s="11">
        <v>0</v>
      </c>
      <c r="AC257" s="11">
        <v>0</v>
      </c>
      <c r="AD257" s="6">
        <v>1220856</v>
      </c>
      <c r="AE257" s="6">
        <f>+'Balance Sheet by Segment (Y)'!J256</f>
        <v>4172658</v>
      </c>
    </row>
    <row r="258" spans="1:31" ht="15" customHeight="1" x14ac:dyDescent="0.15">
      <c r="A258" s="4" t="s">
        <v>23</v>
      </c>
      <c r="B258" s="4" t="s">
        <v>24</v>
      </c>
      <c r="C258" s="5" t="s">
        <v>148</v>
      </c>
      <c r="D258" s="11">
        <v>0</v>
      </c>
      <c r="E258" s="11">
        <v>0</v>
      </c>
      <c r="F258" s="11">
        <v>0</v>
      </c>
      <c r="G258" s="11">
        <v>0</v>
      </c>
      <c r="H258" s="6">
        <v>2402666</v>
      </c>
      <c r="I258" s="6">
        <v>2875592</v>
      </c>
      <c r="J258" s="6">
        <v>3154113</v>
      </c>
      <c r="K258" s="6">
        <v>5454896</v>
      </c>
      <c r="L258" s="6">
        <v>7373298</v>
      </c>
      <c r="M258" s="6">
        <v>7604819</v>
      </c>
      <c r="N258" s="6">
        <v>8508708</v>
      </c>
      <c r="O258" s="6">
        <v>8791833</v>
      </c>
      <c r="P258" s="6">
        <v>9420474</v>
      </c>
      <c r="Q258" s="6">
        <v>8450683</v>
      </c>
      <c r="R258" s="6">
        <v>9811470</v>
      </c>
      <c r="S258" s="6">
        <v>10953422</v>
      </c>
      <c r="T258" s="6">
        <v>9819050</v>
      </c>
      <c r="U258" s="6">
        <v>11201341</v>
      </c>
      <c r="V258" s="6">
        <v>11209327</v>
      </c>
      <c r="W258" s="6">
        <v>11027375</v>
      </c>
      <c r="X258" s="6">
        <v>11841093</v>
      </c>
      <c r="Y258" s="6">
        <v>13298575</v>
      </c>
      <c r="Z258" s="6">
        <v>15632061</v>
      </c>
      <c r="AA258" s="6">
        <v>17130618</v>
      </c>
      <c r="AB258" s="6">
        <v>20862288</v>
      </c>
      <c r="AC258" s="6">
        <v>18664485</v>
      </c>
      <c r="AD258" s="6">
        <v>33523973</v>
      </c>
      <c r="AE258" s="6">
        <f>+'Balance Sheet by Segment (Y)'!J257</f>
        <v>15697924</v>
      </c>
    </row>
    <row r="259" spans="1:31" ht="15" customHeight="1" x14ac:dyDescent="0.15">
      <c r="A259" s="4" t="s">
        <v>23</v>
      </c>
      <c r="B259" s="4" t="s">
        <v>24</v>
      </c>
      <c r="C259" s="5" t="s">
        <v>138</v>
      </c>
      <c r="D259" s="6">
        <v>1826869</v>
      </c>
      <c r="E259" s="6">
        <v>1859074</v>
      </c>
      <c r="F259" s="6">
        <v>2135044</v>
      </c>
      <c r="G259" s="6">
        <v>4594743</v>
      </c>
      <c r="H259" s="6">
        <v>3473030</v>
      </c>
      <c r="I259" s="6">
        <v>2502219</v>
      </c>
      <c r="J259" s="6">
        <v>4195008</v>
      </c>
      <c r="K259" s="6">
        <v>8242820</v>
      </c>
      <c r="L259" s="6">
        <v>10273712</v>
      </c>
      <c r="M259" s="6">
        <v>8691802</v>
      </c>
      <c r="N259" s="6">
        <v>6627905</v>
      </c>
      <c r="O259" s="6">
        <v>5151293</v>
      </c>
      <c r="P259" s="6">
        <v>4150742</v>
      </c>
      <c r="Q259" s="6">
        <v>4788823</v>
      </c>
      <c r="R259" s="6">
        <v>5332946</v>
      </c>
      <c r="S259" s="6">
        <v>4900514</v>
      </c>
      <c r="T259" s="6">
        <v>6210786</v>
      </c>
      <c r="U259" s="6">
        <v>6329115</v>
      </c>
      <c r="V259" s="6">
        <v>5620477</v>
      </c>
      <c r="W259" s="6">
        <v>6934315</v>
      </c>
      <c r="X259" s="6">
        <v>6519652</v>
      </c>
      <c r="Y259" s="6">
        <v>6421743</v>
      </c>
      <c r="Z259" s="6">
        <v>8730064</v>
      </c>
      <c r="AA259" s="6">
        <v>10249517</v>
      </c>
      <c r="AB259" s="6">
        <v>7176047</v>
      </c>
      <c r="AC259" s="6">
        <v>6051136</v>
      </c>
      <c r="AD259" s="6">
        <v>6113928</v>
      </c>
      <c r="AE259" s="6">
        <f>+'Balance Sheet by Segment (Y)'!J258</f>
        <v>7898312</v>
      </c>
    </row>
    <row r="260" spans="1:31" ht="15" customHeight="1" x14ac:dyDescent="0.15">
      <c r="A260" s="4" t="s">
        <v>23</v>
      </c>
      <c r="B260" s="4" t="s">
        <v>24</v>
      </c>
      <c r="C260" s="5" t="s">
        <v>149</v>
      </c>
      <c r="D260" s="6">
        <v>24882</v>
      </c>
      <c r="E260" s="6">
        <v>52902</v>
      </c>
      <c r="F260" s="6">
        <v>46440</v>
      </c>
      <c r="G260" s="6">
        <v>59772</v>
      </c>
      <c r="H260" s="6">
        <v>83569</v>
      </c>
      <c r="I260" s="6">
        <v>32761</v>
      </c>
      <c r="J260" s="6">
        <v>37741</v>
      </c>
      <c r="K260" s="6">
        <v>2791776</v>
      </c>
      <c r="L260" s="6">
        <v>180289</v>
      </c>
      <c r="M260" s="6">
        <v>242948</v>
      </c>
      <c r="N260" s="6">
        <v>215469</v>
      </c>
      <c r="O260" s="6">
        <v>77990</v>
      </c>
      <c r="P260" s="6">
        <v>64105</v>
      </c>
      <c r="Q260" s="6">
        <v>9535371</v>
      </c>
      <c r="R260" s="6">
        <v>10502823</v>
      </c>
      <c r="S260" s="6">
        <v>2386563</v>
      </c>
      <c r="T260" s="6">
        <v>2541759</v>
      </c>
      <c r="U260" s="6">
        <v>5329936</v>
      </c>
      <c r="V260" s="6">
        <v>5361176</v>
      </c>
      <c r="W260" s="6">
        <v>5023495</v>
      </c>
      <c r="X260" s="6">
        <v>4337958</v>
      </c>
      <c r="Y260" s="6">
        <v>153224</v>
      </c>
      <c r="Z260" s="6">
        <v>715498</v>
      </c>
      <c r="AA260" s="6">
        <v>58209187</v>
      </c>
      <c r="AB260" s="6">
        <v>67667424</v>
      </c>
      <c r="AC260" s="6">
        <v>68702535</v>
      </c>
      <c r="AD260" s="6">
        <v>61414470</v>
      </c>
      <c r="AE260" s="6">
        <f>+'Balance Sheet by Segment (Y)'!J259</f>
        <v>51203</v>
      </c>
    </row>
    <row r="261" spans="1:31" ht="15" customHeight="1" x14ac:dyDescent="0.15">
      <c r="A261" s="4" t="s">
        <v>23</v>
      </c>
      <c r="B261" s="4" t="s">
        <v>24</v>
      </c>
      <c r="C261" s="5" t="s">
        <v>150</v>
      </c>
      <c r="D261" s="11">
        <v>0</v>
      </c>
      <c r="E261" s="11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6">
        <v>10039785</v>
      </c>
      <c r="W261" s="11">
        <v>0</v>
      </c>
      <c r="X261" s="11">
        <v>0</v>
      </c>
      <c r="Y261" s="11">
        <v>0</v>
      </c>
      <c r="Z261" s="11">
        <v>0</v>
      </c>
      <c r="AA261" s="11">
        <v>0</v>
      </c>
      <c r="AB261" s="11">
        <v>0</v>
      </c>
      <c r="AC261" s="11">
        <v>0</v>
      </c>
      <c r="AD261" s="11">
        <v>0</v>
      </c>
      <c r="AE261" s="11">
        <v>0</v>
      </c>
    </row>
    <row r="262" spans="1:31" ht="15" customHeight="1" x14ac:dyDescent="0.15">
      <c r="A262" s="4" t="s">
        <v>23</v>
      </c>
      <c r="B262" s="4" t="s">
        <v>24</v>
      </c>
      <c r="C262" s="5" t="s">
        <v>151</v>
      </c>
      <c r="D262" s="6">
        <v>174463</v>
      </c>
      <c r="E262" s="6">
        <v>223645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6">
        <v>50551</v>
      </c>
      <c r="U262" s="11">
        <v>0</v>
      </c>
      <c r="V262" s="6">
        <v>21833</v>
      </c>
      <c r="W262" s="6">
        <v>63151</v>
      </c>
      <c r="X262" s="6">
        <v>52834</v>
      </c>
      <c r="Y262" s="11">
        <v>0</v>
      </c>
      <c r="Z262" s="11">
        <v>0</v>
      </c>
      <c r="AA262" s="11">
        <v>0</v>
      </c>
      <c r="AB262" s="11">
        <v>0</v>
      </c>
      <c r="AC262" s="11">
        <v>0</v>
      </c>
      <c r="AD262" s="11">
        <v>0</v>
      </c>
      <c r="AE262" s="11">
        <f>+'Balance Sheet by Segment (Y)'!J260</f>
        <v>1177900</v>
      </c>
    </row>
    <row r="263" spans="1:31" ht="15" customHeight="1" x14ac:dyDescent="0.15">
      <c r="A263" s="4" t="s">
        <v>23</v>
      </c>
      <c r="B263" s="4" t="s">
        <v>24</v>
      </c>
      <c r="C263" s="5" t="s">
        <v>152</v>
      </c>
      <c r="D263" s="6">
        <v>226875</v>
      </c>
      <c r="E263" s="6">
        <v>277498</v>
      </c>
      <c r="F263" s="6">
        <v>258945</v>
      </c>
      <c r="G263" s="6">
        <v>175808</v>
      </c>
      <c r="H263" s="6">
        <v>343776</v>
      </c>
      <c r="I263" s="6">
        <v>444755</v>
      </c>
      <c r="J263" s="6">
        <v>456901</v>
      </c>
      <c r="K263" s="6">
        <v>382244</v>
      </c>
      <c r="L263" s="6">
        <v>557038</v>
      </c>
      <c r="M263" s="6">
        <v>386221</v>
      </c>
      <c r="N263" s="6">
        <v>323279</v>
      </c>
      <c r="O263" s="6">
        <v>257438</v>
      </c>
      <c r="P263" s="6">
        <v>373116</v>
      </c>
      <c r="Q263" s="6">
        <v>454465</v>
      </c>
      <c r="R263" s="6">
        <v>449045</v>
      </c>
      <c r="S263" s="6">
        <v>390430</v>
      </c>
      <c r="T263" s="6">
        <v>505224</v>
      </c>
      <c r="U263" s="6">
        <v>655083</v>
      </c>
      <c r="V263" s="6">
        <v>630558</v>
      </c>
      <c r="W263" s="6">
        <v>475974</v>
      </c>
      <c r="X263" s="6">
        <v>544136</v>
      </c>
      <c r="Y263" s="6">
        <v>728183</v>
      </c>
      <c r="Z263" s="6">
        <v>745664</v>
      </c>
      <c r="AA263" s="6">
        <v>679132</v>
      </c>
      <c r="AB263" s="6">
        <v>867796</v>
      </c>
      <c r="AC263" s="6">
        <v>954422</v>
      </c>
      <c r="AD263" s="6">
        <v>882544</v>
      </c>
      <c r="AE263" s="6">
        <f>+'Balance Sheet by Segment (Y)'!J261</f>
        <v>726068</v>
      </c>
    </row>
    <row r="264" spans="1:31" ht="15" customHeight="1" x14ac:dyDescent="0.15">
      <c r="A264" s="7" t="s">
        <v>23</v>
      </c>
      <c r="B264" s="7" t="s">
        <v>24</v>
      </c>
      <c r="C264" s="8" t="s">
        <v>155</v>
      </c>
      <c r="D264" s="9">
        <v>9079808</v>
      </c>
      <c r="E264" s="9">
        <v>11559040</v>
      </c>
      <c r="F264" s="9">
        <v>3187567</v>
      </c>
      <c r="G264" s="9">
        <v>50924547</v>
      </c>
      <c r="H264" s="9">
        <v>51605333</v>
      </c>
      <c r="I264" s="9">
        <v>51459538</v>
      </c>
      <c r="J264" s="9">
        <v>55584083</v>
      </c>
      <c r="K264" s="9">
        <v>16871736</v>
      </c>
      <c r="L264" s="9">
        <v>25836975</v>
      </c>
      <c r="M264" s="9">
        <v>24077039</v>
      </c>
      <c r="N264" s="9">
        <v>17104119</v>
      </c>
      <c r="O264" s="9">
        <v>16882255</v>
      </c>
      <c r="P264" s="9">
        <v>16815597</v>
      </c>
      <c r="Q264" s="9">
        <v>26130564</v>
      </c>
      <c r="R264" s="9">
        <v>28164457</v>
      </c>
      <c r="S264" s="9">
        <v>20729763</v>
      </c>
      <c r="T264" s="9">
        <v>21263516</v>
      </c>
      <c r="U264" s="9">
        <v>25829092</v>
      </c>
      <c r="V264" s="9">
        <v>34889082</v>
      </c>
      <c r="W264" s="9">
        <v>24004730</v>
      </c>
      <c r="X264" s="9">
        <v>23475898</v>
      </c>
      <c r="Y264" s="9">
        <v>20601725</v>
      </c>
      <c r="Z264" s="9">
        <v>25823287</v>
      </c>
      <c r="AA264" s="9">
        <v>86268454</v>
      </c>
      <c r="AB264" s="9">
        <v>96573555</v>
      </c>
      <c r="AC264" s="9">
        <v>94372578</v>
      </c>
      <c r="AD264" s="9">
        <v>103155771</v>
      </c>
      <c r="AE264" s="9">
        <f>+'Balance Sheet by Segment (Y)'!J262</f>
        <v>29724065</v>
      </c>
    </row>
    <row r="265" spans="1:31" ht="15" customHeight="1" x14ac:dyDescent="0.15">
      <c r="A265" s="4" t="s">
        <v>23</v>
      </c>
      <c r="B265" s="4" t="s">
        <v>24</v>
      </c>
      <c r="C265" s="5" t="s">
        <v>147</v>
      </c>
      <c r="D265" s="6">
        <v>32459417</v>
      </c>
      <c r="E265" s="6">
        <v>33791292</v>
      </c>
      <c r="F265" s="6">
        <v>48593763</v>
      </c>
      <c r="G265" s="6">
        <v>8414353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6">
        <v>2225519</v>
      </c>
      <c r="N265" s="6">
        <v>1827544</v>
      </c>
      <c r="O265" s="6">
        <v>1392616</v>
      </c>
      <c r="P265" s="6">
        <v>1125878</v>
      </c>
      <c r="Q265" s="6">
        <v>864223</v>
      </c>
      <c r="R265" s="6">
        <v>670636</v>
      </c>
      <c r="S265" s="6">
        <v>453181</v>
      </c>
      <c r="T265" s="6">
        <v>183784</v>
      </c>
      <c r="U265" s="11">
        <v>0</v>
      </c>
      <c r="V265" s="11">
        <v>0</v>
      </c>
      <c r="W265" s="11">
        <v>0</v>
      </c>
      <c r="X265" s="11">
        <v>0</v>
      </c>
      <c r="Y265" s="11">
        <v>0</v>
      </c>
      <c r="Z265" s="11">
        <v>0</v>
      </c>
      <c r="AA265" s="11">
        <v>0</v>
      </c>
      <c r="AB265" s="11">
        <v>0</v>
      </c>
      <c r="AC265" s="11">
        <v>0</v>
      </c>
      <c r="AD265" s="11">
        <v>0</v>
      </c>
      <c r="AE265" s="11">
        <v>0</v>
      </c>
    </row>
    <row r="266" spans="1:31" ht="15" customHeight="1" x14ac:dyDescent="0.15">
      <c r="A266" s="4" t="s">
        <v>23</v>
      </c>
      <c r="B266" s="4" t="s">
        <v>24</v>
      </c>
      <c r="C266" s="5" t="s">
        <v>148</v>
      </c>
      <c r="D266" s="11">
        <v>0</v>
      </c>
      <c r="E266" s="11">
        <v>0</v>
      </c>
      <c r="F266" s="11">
        <v>0</v>
      </c>
      <c r="G266" s="11">
        <v>0</v>
      </c>
      <c r="H266" s="6">
        <v>44158692</v>
      </c>
      <c r="I266" s="6">
        <v>54953992</v>
      </c>
      <c r="J266" s="6">
        <v>71894283</v>
      </c>
      <c r="K266" s="6">
        <v>91523462</v>
      </c>
      <c r="L266" s="6">
        <v>109269557</v>
      </c>
      <c r="M266" s="6">
        <v>106313383</v>
      </c>
      <c r="N266" s="6">
        <v>103136481</v>
      </c>
      <c r="O266" s="6">
        <v>95086327</v>
      </c>
      <c r="P266" s="6">
        <v>92602373</v>
      </c>
      <c r="Q266" s="6">
        <v>90564129</v>
      </c>
      <c r="R266" s="6">
        <v>95590306</v>
      </c>
      <c r="S266" s="6">
        <v>100268139</v>
      </c>
      <c r="T266" s="6">
        <v>96668108</v>
      </c>
      <c r="U266" s="6">
        <v>114367620</v>
      </c>
      <c r="V266" s="6">
        <v>118205619</v>
      </c>
      <c r="W266" s="6">
        <v>126748231</v>
      </c>
      <c r="X266" s="6">
        <v>124926748</v>
      </c>
      <c r="Y266" s="6">
        <v>139705186</v>
      </c>
      <c r="Z266" s="6">
        <v>156914682</v>
      </c>
      <c r="AA266" s="6">
        <v>158326552</v>
      </c>
      <c r="AB266" s="6">
        <v>174411154</v>
      </c>
      <c r="AC266" s="6">
        <v>161319433</v>
      </c>
      <c r="AD266" s="6">
        <v>139409696</v>
      </c>
      <c r="AE266" s="6">
        <f>+'Balance Sheet by Segment (Y)'!J263</f>
        <v>104909015</v>
      </c>
    </row>
    <row r="267" spans="1:31" ht="15" customHeight="1" x14ac:dyDescent="0.15">
      <c r="A267" s="4" t="s">
        <v>23</v>
      </c>
      <c r="B267" s="4" t="s">
        <v>24</v>
      </c>
      <c r="C267" s="5" t="s">
        <v>157</v>
      </c>
      <c r="D267" s="6">
        <v>97177</v>
      </c>
      <c r="E267" s="6">
        <v>156299</v>
      </c>
      <c r="F267" s="6">
        <v>36101</v>
      </c>
      <c r="G267" s="6">
        <v>177915</v>
      </c>
      <c r="H267" s="6">
        <v>357840</v>
      </c>
      <c r="I267" s="6">
        <v>680398</v>
      </c>
      <c r="J267" s="6">
        <v>262878</v>
      </c>
      <c r="K267" s="6">
        <v>1316230</v>
      </c>
      <c r="L267" s="6">
        <v>708181</v>
      </c>
      <c r="M267" s="6">
        <v>512782</v>
      </c>
      <c r="N267" s="6">
        <v>339987</v>
      </c>
      <c r="O267" s="6">
        <v>874755</v>
      </c>
      <c r="P267" s="6">
        <v>750619</v>
      </c>
      <c r="Q267" s="6">
        <v>599141</v>
      </c>
      <c r="R267" s="6">
        <v>565049</v>
      </c>
      <c r="S267" s="6">
        <v>469176</v>
      </c>
      <c r="T267" s="6">
        <v>421074</v>
      </c>
      <c r="U267" s="6">
        <v>487917</v>
      </c>
      <c r="V267" s="6">
        <v>3956029</v>
      </c>
      <c r="W267" s="6">
        <v>265500</v>
      </c>
      <c r="X267" s="6">
        <v>114264</v>
      </c>
      <c r="Y267" s="6">
        <v>200853</v>
      </c>
      <c r="Z267" s="6">
        <v>266030</v>
      </c>
      <c r="AA267" s="6">
        <v>164203</v>
      </c>
      <c r="AB267" s="6">
        <v>231448</v>
      </c>
      <c r="AC267" s="6">
        <v>239706</v>
      </c>
      <c r="AD267" s="6">
        <v>233332</v>
      </c>
      <c r="AE267" s="6">
        <f>+'Balance Sheet by Segment (Y)'!J264</f>
        <v>150912317</v>
      </c>
    </row>
    <row r="268" spans="1:31" ht="15" customHeight="1" x14ac:dyDescent="0.15">
      <c r="A268" s="4" t="s">
        <v>23</v>
      </c>
      <c r="B268" s="4" t="s">
        <v>24</v>
      </c>
      <c r="C268" s="5" t="s">
        <v>149</v>
      </c>
      <c r="D268" s="11">
        <v>0</v>
      </c>
      <c r="E268" s="11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6">
        <v>49745811</v>
      </c>
      <c r="L268" s="6">
        <v>62003303</v>
      </c>
      <c r="M268" s="6">
        <v>52880443</v>
      </c>
      <c r="N268" s="6">
        <v>50922026</v>
      </c>
      <c r="O268" s="6">
        <v>48454236</v>
      </c>
      <c r="P268" s="6">
        <v>48392870</v>
      </c>
      <c r="Q268" s="6">
        <v>49932646</v>
      </c>
      <c r="R268" s="6">
        <v>52899837</v>
      </c>
      <c r="S268" s="6">
        <v>57996852</v>
      </c>
      <c r="T268" s="6">
        <v>58700325</v>
      </c>
      <c r="U268" s="6">
        <v>61842931</v>
      </c>
      <c r="V268" s="6">
        <v>61091905</v>
      </c>
      <c r="W268" s="6">
        <v>66175403</v>
      </c>
      <c r="X268" s="6">
        <v>61952069</v>
      </c>
      <c r="Y268" s="6">
        <v>69680435</v>
      </c>
      <c r="Z268" s="6">
        <v>74284647</v>
      </c>
      <c r="AA268" s="6">
        <v>16603613</v>
      </c>
      <c r="AB268" s="6">
        <v>16185720</v>
      </c>
      <c r="AC268" s="6">
        <v>10136169</v>
      </c>
      <c r="AD268" s="6">
        <v>9995675</v>
      </c>
      <c r="AE268" s="6">
        <f>+'Balance Sheet by Segment (Y)'!J265</f>
        <v>254485</v>
      </c>
    </row>
    <row r="269" spans="1:31" ht="15" customHeight="1" x14ac:dyDescent="0.15">
      <c r="A269" s="4" t="s">
        <v>23</v>
      </c>
      <c r="B269" s="4" t="s">
        <v>24</v>
      </c>
      <c r="C269" s="5" t="s">
        <v>150</v>
      </c>
      <c r="D269" s="6">
        <v>35374807</v>
      </c>
      <c r="E269" s="6">
        <v>38027740</v>
      </c>
      <c r="F269" s="6">
        <v>39807435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1">
        <v>0</v>
      </c>
      <c r="X269" s="11">
        <v>0</v>
      </c>
      <c r="Y269" s="11">
        <v>0</v>
      </c>
      <c r="Z269" s="11">
        <v>0</v>
      </c>
      <c r="AA269" s="11">
        <v>0</v>
      </c>
      <c r="AB269" s="11">
        <v>0</v>
      </c>
      <c r="AC269" s="11">
        <v>0</v>
      </c>
      <c r="AD269" s="11">
        <v>0</v>
      </c>
      <c r="AE269" s="11">
        <v>0</v>
      </c>
    </row>
    <row r="270" spans="1:31" ht="15" customHeight="1" x14ac:dyDescent="0.15">
      <c r="A270" s="4" t="s">
        <v>23</v>
      </c>
      <c r="B270" s="4" t="s">
        <v>24</v>
      </c>
      <c r="C270" s="5" t="s">
        <v>158</v>
      </c>
      <c r="D270" s="11">
        <v>0</v>
      </c>
      <c r="E270" s="11">
        <v>0</v>
      </c>
      <c r="F270" s="11">
        <v>0</v>
      </c>
      <c r="G270" s="6">
        <v>42523708</v>
      </c>
      <c r="H270" s="6">
        <v>42461280</v>
      </c>
      <c r="I270" s="6">
        <v>43333276</v>
      </c>
      <c r="J270" s="6">
        <v>45798613</v>
      </c>
      <c r="K270" s="6">
        <v>57803795</v>
      </c>
      <c r="L270" s="6">
        <v>63550258</v>
      </c>
      <c r="M270" s="6">
        <v>59079100</v>
      </c>
      <c r="N270" s="6">
        <v>55304248</v>
      </c>
      <c r="O270" s="6">
        <v>58897887</v>
      </c>
      <c r="P270" s="6">
        <v>57365478</v>
      </c>
      <c r="Q270" s="6">
        <v>55971308</v>
      </c>
      <c r="R270" s="6">
        <v>58725991</v>
      </c>
      <c r="S270" s="6">
        <v>65688995</v>
      </c>
      <c r="T270" s="6">
        <v>68458573</v>
      </c>
      <c r="U270" s="6">
        <v>78217025</v>
      </c>
      <c r="V270" s="6">
        <v>74692689</v>
      </c>
      <c r="W270" s="6">
        <v>73688373</v>
      </c>
      <c r="X270" s="6">
        <v>70345135</v>
      </c>
      <c r="Y270" s="6">
        <v>74533053</v>
      </c>
      <c r="Z270" s="6">
        <v>88655922</v>
      </c>
      <c r="AA270" s="6">
        <v>101879578</v>
      </c>
      <c r="AB270" s="6">
        <v>115922088</v>
      </c>
      <c r="AC270" s="6">
        <v>110694649</v>
      </c>
      <c r="AD270" s="6">
        <v>111265311</v>
      </c>
      <c r="AE270" s="6">
        <f>+'Balance Sheet by Segment (Y)'!J266</f>
        <v>122158103</v>
      </c>
    </row>
    <row r="271" spans="1:31" ht="15" customHeight="1" x14ac:dyDescent="0.15">
      <c r="A271" s="4" t="s">
        <v>23</v>
      </c>
      <c r="B271" s="4" t="s">
        <v>24</v>
      </c>
      <c r="C271" s="5" t="s">
        <v>152</v>
      </c>
      <c r="D271" s="11">
        <v>0</v>
      </c>
      <c r="E271" s="6">
        <v>17448</v>
      </c>
      <c r="F271" s="6">
        <v>26949</v>
      </c>
      <c r="G271" s="6">
        <v>40784</v>
      </c>
      <c r="H271" s="6">
        <v>481828</v>
      </c>
      <c r="I271" s="6">
        <v>492193</v>
      </c>
      <c r="J271" s="6">
        <v>526217</v>
      </c>
      <c r="K271" s="6">
        <v>565986</v>
      </c>
      <c r="L271" s="6">
        <v>662209</v>
      </c>
      <c r="M271" s="6">
        <v>604673</v>
      </c>
      <c r="N271" s="6">
        <v>566003</v>
      </c>
      <c r="O271" s="6">
        <v>461603</v>
      </c>
      <c r="P271" s="6">
        <v>449817</v>
      </c>
      <c r="Q271" s="6">
        <v>435659</v>
      </c>
      <c r="R271" s="6">
        <v>441432</v>
      </c>
      <c r="S271" s="6">
        <v>485927</v>
      </c>
      <c r="T271" s="6">
        <v>489115</v>
      </c>
      <c r="U271" s="6">
        <v>528377</v>
      </c>
      <c r="V271" s="6">
        <v>489346</v>
      </c>
      <c r="W271" s="6">
        <v>456212</v>
      </c>
      <c r="X271" s="6">
        <v>398189</v>
      </c>
      <c r="Y271" s="6">
        <v>422601</v>
      </c>
      <c r="Z271" s="6">
        <v>468164</v>
      </c>
      <c r="AA271" s="6">
        <v>1461679</v>
      </c>
      <c r="AB271" s="6">
        <v>1595582</v>
      </c>
      <c r="AC271" s="6">
        <v>1459510</v>
      </c>
      <c r="AD271" s="6">
        <v>1403140</v>
      </c>
      <c r="AE271" s="6">
        <f>+'Balance Sheet by Segment (Y)'!J267</f>
        <v>1597751</v>
      </c>
    </row>
    <row r="272" spans="1:31" ht="15" customHeight="1" x14ac:dyDescent="0.15">
      <c r="A272" s="7" t="s">
        <v>23</v>
      </c>
      <c r="B272" s="7" t="s">
        <v>24</v>
      </c>
      <c r="C272" s="8" t="s">
        <v>159</v>
      </c>
      <c r="D272" s="9">
        <v>67931401</v>
      </c>
      <c r="E272" s="9">
        <v>71992779</v>
      </c>
      <c r="F272" s="9">
        <v>88464248</v>
      </c>
      <c r="G272" s="9">
        <v>51156760</v>
      </c>
      <c r="H272" s="9">
        <v>87459640</v>
      </c>
      <c r="I272" s="9">
        <v>99459859</v>
      </c>
      <c r="J272" s="9">
        <v>118481991</v>
      </c>
      <c r="K272" s="9">
        <v>200955284</v>
      </c>
      <c r="L272" s="9">
        <v>236193508</v>
      </c>
      <c r="M272" s="9">
        <v>221615900</v>
      </c>
      <c r="N272" s="9">
        <v>212096289</v>
      </c>
      <c r="O272" s="9">
        <v>205167424</v>
      </c>
      <c r="P272" s="9">
        <v>200687035</v>
      </c>
      <c r="Q272" s="9">
        <v>198367106</v>
      </c>
      <c r="R272" s="9">
        <v>208893251</v>
      </c>
      <c r="S272" s="9">
        <v>225362270</v>
      </c>
      <c r="T272" s="9">
        <v>224920979</v>
      </c>
      <c r="U272" s="9">
        <v>255443870</v>
      </c>
      <c r="V272" s="9">
        <v>258435588</v>
      </c>
      <c r="W272" s="9">
        <v>267333719</v>
      </c>
      <c r="X272" s="9">
        <v>257736405</v>
      </c>
      <c r="Y272" s="9">
        <v>284542128</v>
      </c>
      <c r="Z272" s="9">
        <v>320589445</v>
      </c>
      <c r="AA272" s="9">
        <v>278435625</v>
      </c>
      <c r="AB272" s="9">
        <v>308345992</v>
      </c>
      <c r="AC272" s="9">
        <v>283849467</v>
      </c>
      <c r="AD272" s="9">
        <v>262307154</v>
      </c>
      <c r="AE272" s="9">
        <f>+SUM(AE265:AE271)</f>
        <v>379831671</v>
      </c>
    </row>
    <row r="273" spans="1:31" ht="15" customHeight="1" x14ac:dyDescent="0.15">
      <c r="A273" s="4" t="s">
        <v>23</v>
      </c>
      <c r="B273" s="4" t="s">
        <v>24</v>
      </c>
      <c r="C273" s="5" t="s">
        <v>160</v>
      </c>
      <c r="D273" s="6">
        <v>116158752</v>
      </c>
      <c r="E273" s="6">
        <v>125415295</v>
      </c>
      <c r="F273" s="6">
        <v>127972744</v>
      </c>
      <c r="G273" s="6">
        <v>135194610</v>
      </c>
      <c r="H273" s="6">
        <v>134709364</v>
      </c>
      <c r="I273" s="6">
        <v>137874674</v>
      </c>
      <c r="J273" s="6">
        <v>145213550</v>
      </c>
      <c r="K273" s="6">
        <v>175271437</v>
      </c>
      <c r="L273" s="6">
        <v>192479615</v>
      </c>
      <c r="M273" s="6">
        <v>179073535</v>
      </c>
      <c r="N273" s="6">
        <v>167834993</v>
      </c>
      <c r="O273" s="6">
        <v>172725929</v>
      </c>
      <c r="P273" s="6">
        <v>168446333</v>
      </c>
      <c r="Q273" s="6">
        <v>164313621</v>
      </c>
      <c r="R273" s="6">
        <v>172154145</v>
      </c>
      <c r="S273" s="6">
        <v>191222749</v>
      </c>
      <c r="T273" s="6">
        <v>197774825</v>
      </c>
      <c r="U273" s="6">
        <v>225725749</v>
      </c>
      <c r="V273" s="6">
        <v>216825997</v>
      </c>
      <c r="W273" s="6">
        <v>211663351</v>
      </c>
      <c r="X273" s="6">
        <v>201427559</v>
      </c>
      <c r="Y273" s="6">
        <v>213130053</v>
      </c>
      <c r="Z273" s="6">
        <v>249233368</v>
      </c>
      <c r="AA273" s="6">
        <v>280985063</v>
      </c>
      <c r="AB273" s="6">
        <v>318881265</v>
      </c>
      <c r="AC273" s="6">
        <v>303488368</v>
      </c>
      <c r="AD273" s="6">
        <v>302625270</v>
      </c>
      <c r="AE273" s="6">
        <f>+'Balance Sheet by Segment (Y)'!J269</f>
        <v>336972609</v>
      </c>
    </row>
    <row r="274" spans="1:31" ht="15" customHeight="1" x14ac:dyDescent="0.15">
      <c r="A274" s="7" t="s">
        <v>23</v>
      </c>
      <c r="B274" s="7" t="s">
        <v>24</v>
      </c>
      <c r="C274" s="8" t="s">
        <v>161</v>
      </c>
      <c r="D274" s="9">
        <v>193169961</v>
      </c>
      <c r="E274" s="9">
        <v>208967114</v>
      </c>
      <c r="F274" s="9">
        <v>219624559</v>
      </c>
      <c r="G274" s="9">
        <v>237275917</v>
      </c>
      <c r="H274" s="9">
        <v>273774337</v>
      </c>
      <c r="I274" s="9">
        <v>288794071</v>
      </c>
      <c r="J274" s="9">
        <v>319279624</v>
      </c>
      <c r="K274" s="9">
        <v>393098457</v>
      </c>
      <c r="L274" s="9">
        <v>454510098</v>
      </c>
      <c r="M274" s="9">
        <v>424766474</v>
      </c>
      <c r="N274" s="9">
        <v>397035401</v>
      </c>
      <c r="O274" s="9">
        <v>394775608</v>
      </c>
      <c r="P274" s="9">
        <v>385948965</v>
      </c>
      <c r="Q274" s="9">
        <v>388811291</v>
      </c>
      <c r="R274" s="9">
        <v>409211853</v>
      </c>
      <c r="S274" s="9">
        <v>437314782</v>
      </c>
      <c r="T274" s="9">
        <v>443959320</v>
      </c>
      <c r="U274" s="9">
        <v>506998711</v>
      </c>
      <c r="V274" s="9">
        <v>510150667</v>
      </c>
      <c r="W274" s="9">
        <v>503001800</v>
      </c>
      <c r="X274" s="9">
        <v>482639862</v>
      </c>
      <c r="Y274" s="9">
        <v>518273906</v>
      </c>
      <c r="Z274" s="9">
        <v>595646100</v>
      </c>
      <c r="AA274" s="9">
        <v>645689142</v>
      </c>
      <c r="AB274" s="9">
        <v>723800812</v>
      </c>
      <c r="AC274" s="9">
        <v>681710413</v>
      </c>
      <c r="AD274" s="9">
        <v>668088195</v>
      </c>
      <c r="AE274" s="9">
        <f>+'Balance Sheet by Segment (Y)'!J270</f>
        <v>746528345</v>
      </c>
    </row>
    <row r="275" spans="1:31" ht="15" customHeight="1" x14ac:dyDescent="0.15">
      <c r="A275" s="4"/>
      <c r="B275" s="4"/>
      <c r="C275" s="5"/>
      <c r="D275" s="12" t="s">
        <v>54</v>
      </c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</row>
    <row r="276" spans="1:31" ht="15" customHeight="1" x14ac:dyDescent="0.15">
      <c r="A276" s="7"/>
      <c r="B276" s="7"/>
      <c r="C276" s="8" t="s">
        <v>277</v>
      </c>
      <c r="D276" s="16" t="s">
        <v>54</v>
      </c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</row>
    <row r="277" spans="1:31" ht="15" customHeight="1" x14ac:dyDescent="0.15">
      <c r="A277" s="4" t="s">
        <v>23</v>
      </c>
      <c r="B277" s="4" t="s">
        <v>24</v>
      </c>
      <c r="C277" s="5" t="s">
        <v>127</v>
      </c>
      <c r="D277" s="6">
        <v>-68193</v>
      </c>
      <c r="E277" s="6">
        <v>-189634</v>
      </c>
      <c r="F277" s="6">
        <v>1400136</v>
      </c>
      <c r="G277" s="6">
        <v>-2721790</v>
      </c>
      <c r="H277" s="6">
        <v>24368</v>
      </c>
      <c r="I277" s="6">
        <v>1032149</v>
      </c>
      <c r="J277" s="6">
        <v>4463947</v>
      </c>
      <c r="K277" s="6">
        <v>50877</v>
      </c>
      <c r="L277" s="6">
        <v>-6066462</v>
      </c>
      <c r="M277" s="6">
        <v>5172224</v>
      </c>
      <c r="N277" s="6">
        <v>5465861</v>
      </c>
      <c r="O277" s="6">
        <v>1371735</v>
      </c>
      <c r="P277" s="6">
        <v>3208947</v>
      </c>
      <c r="Q277" s="6">
        <v>-1478783</v>
      </c>
      <c r="R277" s="6">
        <v>3570768</v>
      </c>
      <c r="S277" s="6">
        <v>5131017</v>
      </c>
      <c r="T277" s="6">
        <v>-3842696</v>
      </c>
      <c r="U277" s="6">
        <v>813031</v>
      </c>
      <c r="V277" s="6">
        <v>-987749</v>
      </c>
      <c r="W277" s="6">
        <v>-6054702</v>
      </c>
      <c r="X277" s="6">
        <v>-2419572</v>
      </c>
      <c r="Y277" s="6">
        <v>-746595</v>
      </c>
      <c r="Z277" s="6">
        <v>165899</v>
      </c>
      <c r="AA277" s="6">
        <v>767942</v>
      </c>
      <c r="AB277" s="6">
        <v>75033</v>
      </c>
      <c r="AC277" s="6">
        <v>-21518</v>
      </c>
      <c r="AD277" s="6">
        <v>-1206338</v>
      </c>
      <c r="AE277" s="6">
        <f>+'Balance Sheet by Segment (Y)'!J273</f>
        <v>-1956200</v>
      </c>
    </row>
    <row r="278" spans="1:31" ht="15" customHeight="1" x14ac:dyDescent="0.15">
      <c r="A278" s="4" t="s">
        <v>23</v>
      </c>
      <c r="B278" s="4" t="s">
        <v>24</v>
      </c>
      <c r="C278" s="5" t="s">
        <v>128</v>
      </c>
      <c r="D278" s="6">
        <v>-1577</v>
      </c>
      <c r="E278" s="6">
        <v>-1405</v>
      </c>
      <c r="F278" s="6">
        <v>-1187</v>
      </c>
      <c r="G278" s="6">
        <v>-1038</v>
      </c>
      <c r="H278" s="6">
        <v>-891</v>
      </c>
      <c r="I278" s="6">
        <v>-676</v>
      </c>
      <c r="J278" s="6">
        <v>-454</v>
      </c>
      <c r="K278" s="6">
        <v>-252</v>
      </c>
      <c r="L278" s="6">
        <v>-67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1">
        <v>0</v>
      </c>
      <c r="Z278" s="11">
        <v>0</v>
      </c>
      <c r="AA278" s="11">
        <v>0</v>
      </c>
      <c r="AB278" s="11">
        <v>0</v>
      </c>
      <c r="AC278" s="11">
        <v>0</v>
      </c>
      <c r="AD278" s="11">
        <v>0</v>
      </c>
      <c r="AE278" s="11">
        <f>+'Balance Sheet by Segment (Y)'!J274</f>
        <v>0</v>
      </c>
    </row>
    <row r="279" spans="1:31" ht="15" customHeight="1" x14ac:dyDescent="0.15">
      <c r="A279" s="4" t="s">
        <v>23</v>
      </c>
      <c r="B279" s="4" t="s">
        <v>24</v>
      </c>
      <c r="C279" s="5" t="s">
        <v>129</v>
      </c>
      <c r="D279" s="6">
        <v>927495</v>
      </c>
      <c r="E279" s="6">
        <v>1457720</v>
      </c>
      <c r="F279" s="6">
        <v>2169767</v>
      </c>
      <c r="G279" s="6">
        <v>-26528823</v>
      </c>
      <c r="H279" s="6">
        <v>859458</v>
      </c>
      <c r="I279" s="6">
        <v>1290991</v>
      </c>
      <c r="J279" s="6">
        <v>1826825</v>
      </c>
      <c r="K279" s="6">
        <v>-21018901</v>
      </c>
      <c r="L279" s="6">
        <v>-21364962</v>
      </c>
      <c r="M279" s="6">
        <v>-11047643</v>
      </c>
      <c r="N279" s="6">
        <v>-9761195</v>
      </c>
      <c r="O279" s="6">
        <v>1271974</v>
      </c>
      <c r="P279" s="6">
        <v>-5998073</v>
      </c>
      <c r="Q279" s="6">
        <v>-6960440</v>
      </c>
      <c r="R279" s="6">
        <v>-10343311</v>
      </c>
      <c r="S279" s="6">
        <v>-19144711</v>
      </c>
      <c r="T279" s="6">
        <v>-23449403</v>
      </c>
      <c r="U279" s="6">
        <v>-25694890</v>
      </c>
      <c r="V279" s="6">
        <v>-26040207</v>
      </c>
      <c r="W279" s="6">
        <v>-27884058</v>
      </c>
      <c r="X279" s="6">
        <v>-26731998</v>
      </c>
      <c r="Y279" s="6">
        <v>-33619053</v>
      </c>
      <c r="Z279" s="6">
        <v>-33085060</v>
      </c>
      <c r="AA279" s="6">
        <v>-26969285</v>
      </c>
      <c r="AB279" s="6">
        <v>-24762033</v>
      </c>
      <c r="AC279" s="6">
        <v>-18688122</v>
      </c>
      <c r="AD279" s="6">
        <v>-15030922</v>
      </c>
      <c r="AE279" s="6">
        <f>+'Balance Sheet by Segment (Y)'!J275</f>
        <v>-18346631</v>
      </c>
    </row>
    <row r="280" spans="1:31" ht="15" customHeight="1" x14ac:dyDescent="0.15">
      <c r="A280" s="4" t="s">
        <v>23</v>
      </c>
      <c r="B280" s="4" t="s">
        <v>24</v>
      </c>
      <c r="C280" s="5" t="s">
        <v>130</v>
      </c>
      <c r="D280" s="6">
        <v>-8857329</v>
      </c>
      <c r="E280" s="6">
        <v>-7245228</v>
      </c>
      <c r="F280" s="6">
        <v>-11696004</v>
      </c>
      <c r="G280" s="6">
        <v>-4769705</v>
      </c>
      <c r="H280" s="6">
        <v>-10169793</v>
      </c>
      <c r="I280" s="6">
        <v>-8290432</v>
      </c>
      <c r="J280" s="6">
        <v>-5755471</v>
      </c>
      <c r="K280" s="6">
        <v>-9922287</v>
      </c>
      <c r="L280" s="6">
        <v>-4073083</v>
      </c>
      <c r="M280" s="6">
        <v>-2346823</v>
      </c>
      <c r="N280" s="6">
        <v>-2515379</v>
      </c>
      <c r="O280" s="6">
        <v>-6196688</v>
      </c>
      <c r="P280" s="6">
        <v>-2405531</v>
      </c>
      <c r="Q280" s="6">
        <v>-1578005</v>
      </c>
      <c r="R280" s="6">
        <v>-2904806</v>
      </c>
      <c r="S280" s="6">
        <v>-3044790</v>
      </c>
      <c r="T280" s="6">
        <v>-3125750</v>
      </c>
      <c r="U280" s="6">
        <v>-1884810</v>
      </c>
      <c r="V280" s="6">
        <v>-4226398</v>
      </c>
      <c r="W280" s="6">
        <v>-5283876</v>
      </c>
      <c r="X280" s="6">
        <v>-2199592</v>
      </c>
      <c r="Y280" s="6">
        <v>-1684076</v>
      </c>
      <c r="Z280" s="6">
        <v>-6006077</v>
      </c>
      <c r="AA280" s="6">
        <v>-5143543</v>
      </c>
      <c r="AB280" s="6">
        <v>-4531083</v>
      </c>
      <c r="AC280" s="6">
        <v>-3281742</v>
      </c>
      <c r="AD280" s="6">
        <v>3494967</v>
      </c>
      <c r="AE280" s="6">
        <f>+'Balance Sheet by Segment (Y)'!J276</f>
        <v>18407456</v>
      </c>
    </row>
    <row r="281" spans="1:31" ht="15" customHeight="1" x14ac:dyDescent="0.15">
      <c r="A281" s="4" t="s">
        <v>23</v>
      </c>
      <c r="B281" s="4" t="s">
        <v>24</v>
      </c>
      <c r="C281" s="5" t="s">
        <v>132</v>
      </c>
      <c r="D281" s="6">
        <v>227928</v>
      </c>
      <c r="E281" s="6">
        <v>291235</v>
      </c>
      <c r="F281" s="6">
        <v>341682</v>
      </c>
      <c r="G281" s="6">
        <v>394431</v>
      </c>
      <c r="H281" s="6">
        <v>368149</v>
      </c>
      <c r="I281" s="6">
        <v>387139</v>
      </c>
      <c r="J281" s="6">
        <v>484262</v>
      </c>
      <c r="K281" s="6">
        <v>572985</v>
      </c>
      <c r="L281" s="6">
        <v>628550</v>
      </c>
      <c r="M281" s="6">
        <v>532794</v>
      </c>
      <c r="N281" s="6">
        <v>581025</v>
      </c>
      <c r="O281" s="6">
        <v>633887</v>
      </c>
      <c r="P281" s="6">
        <v>648257</v>
      </c>
      <c r="Q281" s="6">
        <v>707987</v>
      </c>
      <c r="R281" s="6">
        <v>749172</v>
      </c>
      <c r="S281" s="6">
        <v>892553</v>
      </c>
      <c r="T281" s="6">
        <v>905530</v>
      </c>
      <c r="U281" s="6">
        <v>615860</v>
      </c>
      <c r="V281" s="6">
        <v>455258</v>
      </c>
      <c r="W281" s="6">
        <v>504900</v>
      </c>
      <c r="X281" s="6">
        <v>429124</v>
      </c>
      <c r="Y281" s="6">
        <v>518831</v>
      </c>
      <c r="Z281" s="6">
        <v>626426</v>
      </c>
      <c r="AA281" s="6">
        <v>441652</v>
      </c>
      <c r="AB281" s="6">
        <v>492905</v>
      </c>
      <c r="AC281" s="6">
        <v>540942</v>
      </c>
      <c r="AD281" s="6">
        <v>389525</v>
      </c>
      <c r="AE281" s="6">
        <f>+'Balance Sheet by Segment (Y)'!J277</f>
        <v>513363</v>
      </c>
    </row>
    <row r="282" spans="1:31" ht="15" customHeight="1" x14ac:dyDescent="0.15">
      <c r="A282" s="7" t="s">
        <v>23</v>
      </c>
      <c r="B282" s="7" t="s">
        <v>24</v>
      </c>
      <c r="C282" s="8" t="s">
        <v>135</v>
      </c>
      <c r="D282" s="9">
        <v>-7771676</v>
      </c>
      <c r="E282" s="9">
        <v>-5687312</v>
      </c>
      <c r="F282" s="9">
        <v>-7785606</v>
      </c>
      <c r="G282" s="9">
        <v>-33626925</v>
      </c>
      <c r="H282" s="9">
        <v>-8918709</v>
      </c>
      <c r="I282" s="9">
        <v>-5580829</v>
      </c>
      <c r="J282" s="9">
        <v>1019109</v>
      </c>
      <c r="K282" s="9">
        <v>-30317578</v>
      </c>
      <c r="L282" s="9">
        <v>-30876024</v>
      </c>
      <c r="M282" s="9">
        <v>-7689448</v>
      </c>
      <c r="N282" s="9">
        <v>-6229688</v>
      </c>
      <c r="O282" s="9">
        <v>-2919092</v>
      </c>
      <c r="P282" s="9">
        <v>-4546400</v>
      </c>
      <c r="Q282" s="9">
        <v>-9309241</v>
      </c>
      <c r="R282" s="9">
        <v>-8928177</v>
      </c>
      <c r="S282" s="9">
        <v>-16165931</v>
      </c>
      <c r="T282" s="9">
        <v>-29512319</v>
      </c>
      <c r="U282" s="9">
        <v>-26150809</v>
      </c>
      <c r="V282" s="9">
        <v>-30799096</v>
      </c>
      <c r="W282" s="9">
        <v>-38717736</v>
      </c>
      <c r="X282" s="9">
        <v>-30922038</v>
      </c>
      <c r="Y282" s="9">
        <v>-35530893</v>
      </c>
      <c r="Z282" s="9">
        <v>-38298812</v>
      </c>
      <c r="AA282" s="9">
        <v>-30903234</v>
      </c>
      <c r="AB282" s="9">
        <v>-28725178</v>
      </c>
      <c r="AC282" s="9">
        <v>-21450440</v>
      </c>
      <c r="AD282" s="9">
        <v>-12352768</v>
      </c>
      <c r="AE282" s="9">
        <f>+'Balance Sheet by Segment (Y)'!J278</f>
        <v>-1382012</v>
      </c>
    </row>
    <row r="283" spans="1:31" ht="15" customHeight="1" x14ac:dyDescent="0.15">
      <c r="A283" s="4" t="s">
        <v>23</v>
      </c>
      <c r="B283" s="4" t="s">
        <v>24</v>
      </c>
      <c r="C283" s="5" t="s">
        <v>128</v>
      </c>
      <c r="D283" s="6">
        <v>-865</v>
      </c>
      <c r="E283" s="6">
        <v>-652</v>
      </c>
      <c r="F283" s="6">
        <v>-422</v>
      </c>
      <c r="G283" s="6">
        <v>-229</v>
      </c>
      <c r="H283" s="6">
        <v>-55</v>
      </c>
      <c r="I283" s="11">
        <v>0</v>
      </c>
      <c r="J283" s="11">
        <v>0</v>
      </c>
      <c r="K283" s="11">
        <v>0</v>
      </c>
      <c r="L283" s="11">
        <v>0</v>
      </c>
      <c r="M283" s="11">
        <v>0</v>
      </c>
      <c r="N283" s="11">
        <v>0</v>
      </c>
      <c r="O283" s="11">
        <v>0</v>
      </c>
      <c r="P283" s="11">
        <v>0</v>
      </c>
      <c r="Q283" s="11">
        <v>0</v>
      </c>
      <c r="R283" s="11">
        <v>0</v>
      </c>
      <c r="S283" s="11">
        <v>0</v>
      </c>
      <c r="T283" s="11">
        <v>0</v>
      </c>
      <c r="U283" s="11">
        <v>0</v>
      </c>
      <c r="V283" s="11">
        <v>0</v>
      </c>
      <c r="W283" s="11">
        <v>0</v>
      </c>
      <c r="X283" s="11">
        <v>0</v>
      </c>
      <c r="Y283" s="11">
        <v>0</v>
      </c>
      <c r="Z283" s="11">
        <v>0</v>
      </c>
      <c r="AA283" s="11">
        <v>0</v>
      </c>
      <c r="AB283" s="11">
        <v>0</v>
      </c>
      <c r="AC283" s="11">
        <v>0</v>
      </c>
      <c r="AD283" s="11">
        <v>0</v>
      </c>
      <c r="AE283" s="11">
        <f>+'Balance Sheet by Segment (Y)'!J279</f>
        <v>0</v>
      </c>
    </row>
    <row r="284" spans="1:31" ht="15" customHeight="1" x14ac:dyDescent="0.15">
      <c r="A284" s="4" t="s">
        <v>23</v>
      </c>
      <c r="B284" s="4" t="s">
        <v>24</v>
      </c>
      <c r="C284" s="5" t="s">
        <v>130</v>
      </c>
      <c r="D284" s="6">
        <v>-17000</v>
      </c>
      <c r="E284" s="6">
        <v>-15621</v>
      </c>
      <c r="F284" s="6">
        <v>-13254</v>
      </c>
      <c r="G284" s="6">
        <v>-11153</v>
      </c>
      <c r="H284" s="6">
        <v>-10159</v>
      </c>
      <c r="I284" s="11">
        <v>0</v>
      </c>
      <c r="J284" s="11">
        <v>0</v>
      </c>
      <c r="K284" s="11">
        <v>0</v>
      </c>
      <c r="L284" s="11">
        <v>0</v>
      </c>
      <c r="M284" s="11">
        <v>0</v>
      </c>
      <c r="N284" s="11">
        <v>0</v>
      </c>
      <c r="O284" s="11">
        <v>0</v>
      </c>
      <c r="P284" s="11">
        <v>0</v>
      </c>
      <c r="Q284" s="11">
        <v>0</v>
      </c>
      <c r="R284" s="11">
        <v>0</v>
      </c>
      <c r="S284" s="11">
        <v>0</v>
      </c>
      <c r="T284" s="11">
        <v>0</v>
      </c>
      <c r="U284" s="11">
        <v>0</v>
      </c>
      <c r="V284" s="11">
        <v>0</v>
      </c>
      <c r="W284" s="11">
        <v>0</v>
      </c>
      <c r="X284" s="11">
        <v>0</v>
      </c>
      <c r="Y284" s="11">
        <v>0</v>
      </c>
      <c r="Z284" s="11">
        <v>0</v>
      </c>
      <c r="AA284" s="11">
        <v>0</v>
      </c>
      <c r="AB284" s="11">
        <v>0</v>
      </c>
      <c r="AC284" s="11">
        <v>0</v>
      </c>
      <c r="AD284" s="11">
        <v>0</v>
      </c>
      <c r="AE284" s="11">
        <f>+'Balance Sheet by Segment (Y)'!J280</f>
        <v>0</v>
      </c>
    </row>
    <row r="285" spans="1:31" ht="15" customHeight="1" x14ac:dyDescent="0.15">
      <c r="A285" s="4" t="s">
        <v>23</v>
      </c>
      <c r="B285" s="4" t="s">
        <v>24</v>
      </c>
      <c r="C285" s="5" t="s">
        <v>140</v>
      </c>
      <c r="D285" s="6">
        <v>11760545</v>
      </c>
      <c r="E285" s="6">
        <v>12392945</v>
      </c>
      <c r="F285" s="6">
        <v>12333498</v>
      </c>
      <c r="G285" s="6">
        <v>12677331</v>
      </c>
      <c r="H285" s="6">
        <v>12459266</v>
      </c>
      <c r="I285" s="6">
        <v>12437208</v>
      </c>
      <c r="J285" s="6">
        <v>12875994</v>
      </c>
      <c r="K285" s="6">
        <v>13352371</v>
      </c>
      <c r="L285" s="6">
        <v>13034618</v>
      </c>
      <c r="M285" s="6">
        <v>12012566</v>
      </c>
      <c r="N285" s="6">
        <v>11165925</v>
      </c>
      <c r="O285" s="6">
        <v>9252689</v>
      </c>
      <c r="P285" s="6">
        <v>8866011</v>
      </c>
      <c r="Q285" s="6">
        <v>8434539</v>
      </c>
      <c r="R285" s="6">
        <v>8544312</v>
      </c>
      <c r="S285" s="6">
        <v>9495422</v>
      </c>
      <c r="T285" s="6">
        <v>10017351</v>
      </c>
      <c r="U285" s="6">
        <v>11847469</v>
      </c>
      <c r="V285" s="6">
        <v>12157021</v>
      </c>
      <c r="W285" s="6">
        <v>11744824</v>
      </c>
      <c r="X285" s="6">
        <v>11344384</v>
      </c>
      <c r="Y285" s="6">
        <v>11949245</v>
      </c>
      <c r="Z285" s="6">
        <v>12738805</v>
      </c>
      <c r="AA285" s="6">
        <v>12797671</v>
      </c>
      <c r="AB285" s="6">
        <v>14282820</v>
      </c>
      <c r="AC285" s="6">
        <v>13286420</v>
      </c>
      <c r="AD285" s="6">
        <v>13102261</v>
      </c>
      <c r="AE285" s="6">
        <f>+'Balance Sheet by Segment (Y)'!J281</f>
        <v>14286601</v>
      </c>
    </row>
    <row r="286" spans="1:31" ht="15" customHeight="1" x14ac:dyDescent="0.15">
      <c r="A286" s="4" t="s">
        <v>23</v>
      </c>
      <c r="B286" s="4" t="s">
        <v>24</v>
      </c>
      <c r="C286" s="5" t="s">
        <v>141</v>
      </c>
      <c r="D286" s="6">
        <v>20809658</v>
      </c>
      <c r="E286" s="6">
        <v>22150529</v>
      </c>
      <c r="F286" s="6">
        <v>22269594</v>
      </c>
      <c r="G286" s="6">
        <v>22913880</v>
      </c>
      <c r="H286" s="6">
        <v>22752531</v>
      </c>
      <c r="I286" s="6">
        <v>22949489</v>
      </c>
      <c r="J286" s="6">
        <v>24009945</v>
      </c>
      <c r="K286" s="6">
        <v>25163874</v>
      </c>
      <c r="L286" s="6">
        <v>27604149</v>
      </c>
      <c r="M286" s="6">
        <v>25814836</v>
      </c>
      <c r="N286" s="6">
        <v>24376042</v>
      </c>
      <c r="O286" s="6">
        <v>21850085</v>
      </c>
      <c r="P286" s="6">
        <v>21449493</v>
      </c>
      <c r="Q286" s="6">
        <v>20954316</v>
      </c>
      <c r="R286" s="6">
        <v>21846747</v>
      </c>
      <c r="S286" s="6">
        <v>23577083</v>
      </c>
      <c r="T286" s="6">
        <v>23854593</v>
      </c>
      <c r="U286" s="6">
        <v>27122325</v>
      </c>
      <c r="V286" s="6">
        <v>26792949</v>
      </c>
      <c r="W286" s="6">
        <v>24968029</v>
      </c>
      <c r="X286" s="6">
        <v>23374562</v>
      </c>
      <c r="Y286" s="6">
        <v>24620849</v>
      </c>
      <c r="Z286" s="6">
        <v>9938720</v>
      </c>
      <c r="AA286" s="11">
        <v>0</v>
      </c>
      <c r="AB286" s="11">
        <v>0</v>
      </c>
      <c r="AC286" s="11">
        <v>0</v>
      </c>
      <c r="AD286" s="11">
        <v>0</v>
      </c>
      <c r="AE286" s="11">
        <f>+'Balance Sheet by Segment (Y)'!J282</f>
        <v>0</v>
      </c>
    </row>
    <row r="287" spans="1:31" ht="15" customHeight="1" x14ac:dyDescent="0.15">
      <c r="A287" s="4" t="s">
        <v>23</v>
      </c>
      <c r="B287" s="4" t="s">
        <v>24</v>
      </c>
      <c r="C287" s="5" t="s">
        <v>142</v>
      </c>
      <c r="D287" s="11">
        <v>0</v>
      </c>
      <c r="E287" s="11">
        <v>0</v>
      </c>
      <c r="F287" s="11">
        <v>0</v>
      </c>
      <c r="G287" s="11">
        <v>0</v>
      </c>
      <c r="H287" s="6">
        <v>-4004469</v>
      </c>
      <c r="I287" s="6">
        <v>-4087064</v>
      </c>
      <c r="J287" s="6">
        <v>-4259718</v>
      </c>
      <c r="K287" s="6">
        <v>-4413068</v>
      </c>
      <c r="L287" s="6">
        <v>-4681041</v>
      </c>
      <c r="M287" s="6">
        <v>-4474431</v>
      </c>
      <c r="N287" s="6">
        <v>-4550536</v>
      </c>
      <c r="O287" s="6">
        <v>-6336847</v>
      </c>
      <c r="P287" s="6">
        <v>-6142537</v>
      </c>
      <c r="Q287" s="6">
        <v>-6012564</v>
      </c>
      <c r="R287" s="6">
        <v>-6316013</v>
      </c>
      <c r="S287" s="6">
        <v>-6794922</v>
      </c>
      <c r="T287" s="6">
        <v>-6872475</v>
      </c>
      <c r="U287" s="6">
        <v>-7865179</v>
      </c>
      <c r="V287" s="6">
        <v>-7831641</v>
      </c>
      <c r="W287" s="6">
        <v>-7198756</v>
      </c>
      <c r="X287" s="6">
        <v>-6972940</v>
      </c>
      <c r="Y287" s="6">
        <v>-7352339</v>
      </c>
      <c r="Z287" s="6">
        <v>-11342610</v>
      </c>
      <c r="AA287" s="6">
        <v>-16644845</v>
      </c>
      <c r="AB287" s="6">
        <v>-18253370</v>
      </c>
      <c r="AC287" s="6">
        <v>-16925376</v>
      </c>
      <c r="AD287" s="6">
        <v>-16382683</v>
      </c>
      <c r="AE287" s="6">
        <f>+'Balance Sheet by Segment (Y)'!J283</f>
        <v>-17529555</v>
      </c>
    </row>
    <row r="288" spans="1:31" ht="15" customHeight="1" x14ac:dyDescent="0.15">
      <c r="A288" s="4" t="s">
        <v>23</v>
      </c>
      <c r="B288" s="4" t="s">
        <v>24</v>
      </c>
      <c r="C288" s="5" t="s">
        <v>143</v>
      </c>
      <c r="D288" s="6">
        <v>475743</v>
      </c>
      <c r="E288" s="6">
        <v>925578</v>
      </c>
      <c r="F288" s="6">
        <v>703556</v>
      </c>
      <c r="G288" s="6">
        <v>9225933</v>
      </c>
      <c r="H288" s="6">
        <v>661624</v>
      </c>
      <c r="I288" s="6">
        <v>600336</v>
      </c>
      <c r="J288" s="6">
        <v>442252</v>
      </c>
      <c r="K288" s="6">
        <v>9310587</v>
      </c>
      <c r="L288" s="6">
        <v>10083610</v>
      </c>
      <c r="M288" s="6">
        <v>7032510</v>
      </c>
      <c r="N288" s="6">
        <v>6128800</v>
      </c>
      <c r="O288" s="6">
        <v>633511</v>
      </c>
      <c r="P288" s="6">
        <v>2551776</v>
      </c>
      <c r="Q288" s="6">
        <v>2679003</v>
      </c>
      <c r="R288" s="6">
        <v>3795036</v>
      </c>
      <c r="S288" s="6">
        <v>5934894</v>
      </c>
      <c r="T288" s="6">
        <v>7349224</v>
      </c>
      <c r="U288" s="6">
        <v>7885166</v>
      </c>
      <c r="V288" s="6">
        <v>7771596</v>
      </c>
      <c r="W288" s="6">
        <v>8410341</v>
      </c>
      <c r="X288" s="6">
        <v>7892052</v>
      </c>
      <c r="Y288" s="6">
        <v>9617495</v>
      </c>
      <c r="Z288" s="6">
        <v>8074014</v>
      </c>
      <c r="AA288" s="6">
        <v>5717384</v>
      </c>
      <c r="AB288" s="6">
        <v>4624905</v>
      </c>
      <c r="AC288" s="6">
        <v>2834970</v>
      </c>
      <c r="AD288" s="6">
        <v>1742470</v>
      </c>
      <c r="AE288" s="6">
        <f>+'Balance Sheet by Segment (Y)'!J284</f>
        <v>2471740</v>
      </c>
    </row>
    <row r="289" spans="1:31" ht="15" customHeight="1" x14ac:dyDescent="0.15">
      <c r="A289" s="7" t="s">
        <v>23</v>
      </c>
      <c r="B289" s="7" t="s">
        <v>24</v>
      </c>
      <c r="C289" s="8" t="s">
        <v>144</v>
      </c>
      <c r="D289" s="9">
        <v>33028081</v>
      </c>
      <c r="E289" s="9">
        <v>35452779</v>
      </c>
      <c r="F289" s="9">
        <v>35292972</v>
      </c>
      <c r="G289" s="9">
        <v>44805762</v>
      </c>
      <c r="H289" s="9">
        <v>31858738</v>
      </c>
      <c r="I289" s="9">
        <v>31899969</v>
      </c>
      <c r="J289" s="9">
        <v>33068473</v>
      </c>
      <c r="K289" s="9">
        <v>43413764</v>
      </c>
      <c r="L289" s="9">
        <v>46041336</v>
      </c>
      <c r="M289" s="9">
        <v>40385481</v>
      </c>
      <c r="N289" s="9">
        <v>37120231</v>
      </c>
      <c r="O289" s="9">
        <v>25399438</v>
      </c>
      <c r="P289" s="9">
        <v>26724743</v>
      </c>
      <c r="Q289" s="9">
        <v>26055294</v>
      </c>
      <c r="R289" s="9">
        <v>27870082</v>
      </c>
      <c r="S289" s="9">
        <v>32212477</v>
      </c>
      <c r="T289" s="9">
        <v>34348693</v>
      </c>
      <c r="U289" s="9">
        <v>38989781</v>
      </c>
      <c r="V289" s="9">
        <v>38889925</v>
      </c>
      <c r="W289" s="9">
        <v>37924438</v>
      </c>
      <c r="X289" s="9">
        <v>35638058</v>
      </c>
      <c r="Y289" s="9">
        <v>38835250</v>
      </c>
      <c r="Z289" s="9">
        <v>19408929</v>
      </c>
      <c r="AA289" s="9">
        <v>1870210</v>
      </c>
      <c r="AB289" s="9">
        <v>654355</v>
      </c>
      <c r="AC289" s="9">
        <v>-803986</v>
      </c>
      <c r="AD289" s="9">
        <v>-1537952</v>
      </c>
      <c r="AE289" s="9">
        <f>+'Balance Sheet by Segment (Y)'!J285</f>
        <v>-771214</v>
      </c>
    </row>
    <row r="290" spans="1:31" ht="15" customHeight="1" x14ac:dyDescent="0.15">
      <c r="A290" s="7" t="s">
        <v>23</v>
      </c>
      <c r="B290" s="7" t="s">
        <v>24</v>
      </c>
      <c r="C290" s="8" t="s">
        <v>145</v>
      </c>
      <c r="D290" s="9">
        <v>25256405</v>
      </c>
      <c r="E290" s="9">
        <v>29765467</v>
      </c>
      <c r="F290" s="9">
        <v>27507366</v>
      </c>
      <c r="G290" s="9">
        <v>11178837</v>
      </c>
      <c r="H290" s="9">
        <v>22940029</v>
      </c>
      <c r="I290" s="9">
        <v>26319140</v>
      </c>
      <c r="J290" s="9">
        <v>34087582</v>
      </c>
      <c r="K290" s="9">
        <v>13096186</v>
      </c>
      <c r="L290" s="9">
        <v>15165312</v>
      </c>
      <c r="M290" s="9">
        <v>32696033</v>
      </c>
      <c r="N290" s="9">
        <v>30890543</v>
      </c>
      <c r="O290" s="9">
        <v>22480346</v>
      </c>
      <c r="P290" s="9">
        <v>22178343</v>
      </c>
      <c r="Q290" s="9">
        <v>16746053</v>
      </c>
      <c r="R290" s="9">
        <v>18941905</v>
      </c>
      <c r="S290" s="9">
        <v>16046546</v>
      </c>
      <c r="T290" s="9">
        <v>4836374</v>
      </c>
      <c r="U290" s="9">
        <v>12838972</v>
      </c>
      <c r="V290" s="9">
        <v>8090829</v>
      </c>
      <c r="W290" s="9">
        <v>-793298</v>
      </c>
      <c r="X290" s="9">
        <v>4716020</v>
      </c>
      <c r="Y290" s="9">
        <v>3304357</v>
      </c>
      <c r="Z290" s="9">
        <v>-18889883</v>
      </c>
      <c r="AA290" s="9">
        <v>-29033024</v>
      </c>
      <c r="AB290" s="9">
        <v>-28070823</v>
      </c>
      <c r="AC290" s="9">
        <v>-22254426</v>
      </c>
      <c r="AD290" s="9">
        <v>-13890720</v>
      </c>
      <c r="AE290" s="9">
        <f>+'Balance Sheet by Segment (Y)'!J286</f>
        <v>-2153226</v>
      </c>
    </row>
    <row r="291" spans="1:31" ht="15" customHeight="1" x14ac:dyDescent="0.15">
      <c r="A291" s="4" t="s">
        <v>23</v>
      </c>
      <c r="B291" s="4" t="s">
        <v>24</v>
      </c>
      <c r="C291" s="5" t="s">
        <v>147</v>
      </c>
      <c r="D291" s="6">
        <v>-1501709</v>
      </c>
      <c r="E291" s="6">
        <v>-1684432</v>
      </c>
      <c r="F291" s="6">
        <v>-141693</v>
      </c>
      <c r="G291" s="6">
        <v>-4377540</v>
      </c>
      <c r="H291" s="6">
        <v>-1690855</v>
      </c>
      <c r="I291" s="6">
        <v>-739671</v>
      </c>
      <c r="J291" s="6">
        <v>-666348</v>
      </c>
      <c r="K291" s="6">
        <v>-3130308</v>
      </c>
      <c r="L291" s="6">
        <v>-12249750</v>
      </c>
      <c r="M291" s="6">
        <v>-2067777</v>
      </c>
      <c r="N291" s="6">
        <v>-1470698</v>
      </c>
      <c r="O291" s="6">
        <v>-3105540</v>
      </c>
      <c r="P291" s="6">
        <v>-1294550</v>
      </c>
      <c r="Q291" s="6">
        <v>-2296504</v>
      </c>
      <c r="R291" s="6">
        <v>-4014116</v>
      </c>
      <c r="S291" s="6">
        <v>-3228983</v>
      </c>
      <c r="T291" s="6">
        <v>-4332326</v>
      </c>
      <c r="U291" s="6">
        <v>-2948596</v>
      </c>
      <c r="V291" s="6">
        <v>-2127634</v>
      </c>
      <c r="W291" s="6">
        <v>-7237446</v>
      </c>
      <c r="X291" s="6">
        <v>-3741981</v>
      </c>
      <c r="Y291" s="6">
        <v>-1493593</v>
      </c>
      <c r="Z291" s="6">
        <v>-791112</v>
      </c>
      <c r="AA291" s="6">
        <v>-636097</v>
      </c>
      <c r="AB291" s="6">
        <v>-322828</v>
      </c>
      <c r="AC291" s="6">
        <v>-557352</v>
      </c>
      <c r="AD291" s="6">
        <v>-2051363</v>
      </c>
      <c r="AE291" s="6">
        <f>+'Balance Sheet by Segment (Y)'!J287</f>
        <v>-3209553</v>
      </c>
    </row>
    <row r="292" spans="1:31" ht="15" customHeight="1" x14ac:dyDescent="0.15">
      <c r="A292" s="4" t="s">
        <v>23</v>
      </c>
      <c r="B292" s="4" t="s">
        <v>24</v>
      </c>
      <c r="C292" s="5" t="s">
        <v>148</v>
      </c>
      <c r="D292" s="11">
        <v>0</v>
      </c>
      <c r="E292" s="11">
        <v>0</v>
      </c>
      <c r="F292" s="11">
        <v>0</v>
      </c>
      <c r="G292" s="11">
        <v>0</v>
      </c>
      <c r="H292" s="6">
        <v>360193</v>
      </c>
      <c r="I292" s="6">
        <v>336874</v>
      </c>
      <c r="J292" s="6">
        <v>352440</v>
      </c>
      <c r="K292" s="6">
        <v>369379</v>
      </c>
      <c r="L292" s="6">
        <v>405200</v>
      </c>
      <c r="M292" s="6">
        <v>378935</v>
      </c>
      <c r="N292" s="6">
        <v>357814</v>
      </c>
      <c r="O292" s="6">
        <v>123832</v>
      </c>
      <c r="P292" s="6">
        <v>126895</v>
      </c>
      <c r="Q292" s="6">
        <v>128067</v>
      </c>
      <c r="R292" s="6">
        <v>142583</v>
      </c>
      <c r="S292" s="6">
        <v>152724</v>
      </c>
      <c r="T292" s="6">
        <v>148895</v>
      </c>
      <c r="U292" s="6">
        <v>193845</v>
      </c>
      <c r="V292" s="6">
        <v>200415</v>
      </c>
      <c r="W292" s="6">
        <v>184172</v>
      </c>
      <c r="X292" s="6">
        <v>164874</v>
      </c>
      <c r="Y292" s="6">
        <v>158272</v>
      </c>
      <c r="Z292" s="6">
        <v>163303</v>
      </c>
      <c r="AA292" s="6">
        <v>154791</v>
      </c>
      <c r="AB292" s="6">
        <v>169430</v>
      </c>
      <c r="AC292" s="6">
        <v>156262</v>
      </c>
      <c r="AD292" s="6">
        <v>109199</v>
      </c>
      <c r="AE292" s="6">
        <f>+'Balance Sheet by Segment (Y)'!J288</f>
        <v>76044</v>
      </c>
    </row>
    <row r="293" spans="1:31" ht="15" customHeight="1" x14ac:dyDescent="0.15">
      <c r="A293" s="4" t="s">
        <v>23</v>
      </c>
      <c r="B293" s="4" t="s">
        <v>24</v>
      </c>
      <c r="C293" s="5" t="s">
        <v>138</v>
      </c>
      <c r="D293" s="6">
        <v>5332</v>
      </c>
      <c r="E293" s="6">
        <v>7691</v>
      </c>
      <c r="F293" s="6">
        <v>9934</v>
      </c>
      <c r="G293" s="6">
        <v>6012</v>
      </c>
      <c r="H293" s="6">
        <v>4156</v>
      </c>
      <c r="I293" s="6">
        <v>-7104</v>
      </c>
      <c r="J293" s="6">
        <v>4830</v>
      </c>
      <c r="K293" s="6">
        <v>4209</v>
      </c>
      <c r="L293" s="6">
        <v>6061</v>
      </c>
      <c r="M293" s="6">
        <v>6153</v>
      </c>
      <c r="N293" s="6">
        <v>4316</v>
      </c>
      <c r="O293" s="6">
        <v>6370</v>
      </c>
      <c r="P293" s="6">
        <v>5175</v>
      </c>
      <c r="Q293" s="6">
        <v>33083</v>
      </c>
      <c r="R293" s="6">
        <v>5152</v>
      </c>
      <c r="S293" s="6">
        <v>5292</v>
      </c>
      <c r="T293" s="6">
        <v>31847</v>
      </c>
      <c r="U293" s="6">
        <v>64658</v>
      </c>
      <c r="V293" s="6">
        <v>4136</v>
      </c>
      <c r="W293" s="6">
        <v>35548</v>
      </c>
      <c r="X293" s="6">
        <v>31568</v>
      </c>
      <c r="Y293" s="6">
        <v>35869</v>
      </c>
      <c r="Z293" s="6">
        <v>39992</v>
      </c>
      <c r="AA293" s="6">
        <v>39244</v>
      </c>
      <c r="AB293" s="6">
        <v>37703</v>
      </c>
      <c r="AC293" s="6">
        <v>33866</v>
      </c>
      <c r="AD293" s="6">
        <v>36163</v>
      </c>
      <c r="AE293" s="6">
        <f>+'Balance Sheet by Segment (Y)'!J289</f>
        <v>25643</v>
      </c>
    </row>
    <row r="294" spans="1:31" ht="15" customHeight="1" x14ac:dyDescent="0.15">
      <c r="A294" s="4" t="s">
        <v>23</v>
      </c>
      <c r="B294" s="4" t="s">
        <v>24</v>
      </c>
      <c r="C294" s="5" t="s">
        <v>149</v>
      </c>
      <c r="D294" s="6">
        <v>-8866915</v>
      </c>
      <c r="E294" s="6">
        <v>-14238660</v>
      </c>
      <c r="F294" s="6">
        <v>-18739079</v>
      </c>
      <c r="G294" s="6">
        <v>-11999565</v>
      </c>
      <c r="H294" s="6">
        <v>-17375681</v>
      </c>
      <c r="I294" s="6">
        <v>-23228908</v>
      </c>
      <c r="J294" s="6">
        <v>-21386945</v>
      </c>
      <c r="K294" s="6">
        <v>-28611141</v>
      </c>
      <c r="L294" s="6">
        <v>-22087928</v>
      </c>
      <c r="M294" s="6">
        <v>-24795324</v>
      </c>
      <c r="N294" s="6">
        <v>-23715966</v>
      </c>
      <c r="O294" s="6">
        <v>-25268340</v>
      </c>
      <c r="P294" s="6">
        <v>-21125118</v>
      </c>
      <c r="Q294" s="6">
        <v>-4081115</v>
      </c>
      <c r="R294" s="6">
        <v>-5539665</v>
      </c>
      <c r="S294" s="6">
        <v>-5921044</v>
      </c>
      <c r="T294" s="6">
        <v>-6058736</v>
      </c>
      <c r="U294" s="6">
        <v>-7602849</v>
      </c>
      <c r="V294" s="6">
        <v>-9930418</v>
      </c>
      <c r="W294" s="6">
        <v>-10603744</v>
      </c>
      <c r="X294" s="6">
        <v>-7200374</v>
      </c>
      <c r="Y294" s="6">
        <v>-2569729</v>
      </c>
      <c r="Z294" s="6">
        <v>-7092405</v>
      </c>
      <c r="AA294" s="6">
        <v>-16140102</v>
      </c>
      <c r="AB294" s="6">
        <v>-18290766</v>
      </c>
      <c r="AC294" s="6">
        <v>-21102729</v>
      </c>
      <c r="AD294" s="6">
        <v>-17204842</v>
      </c>
      <c r="AE294" s="6">
        <f>+'Balance Sheet by Segment (Y)'!J290</f>
        <v>-4136322</v>
      </c>
    </row>
    <row r="295" spans="1:31" ht="15" customHeight="1" x14ac:dyDescent="0.15">
      <c r="A295" s="4" t="s">
        <v>23</v>
      </c>
      <c r="B295" s="4" t="s">
        <v>24</v>
      </c>
      <c r="C295" s="5" t="s">
        <v>150</v>
      </c>
      <c r="D295" s="6">
        <v>1692615</v>
      </c>
      <c r="E295" s="6">
        <v>1726461</v>
      </c>
      <c r="F295" s="6">
        <v>1693883</v>
      </c>
      <c r="G295" s="6">
        <v>1829526</v>
      </c>
      <c r="H295" s="6">
        <v>1768871</v>
      </c>
      <c r="I295" s="6">
        <v>1881502</v>
      </c>
      <c r="J295" s="6">
        <v>1970780</v>
      </c>
      <c r="K295" s="6">
        <v>8989869</v>
      </c>
      <c r="L295" s="6">
        <v>9971588</v>
      </c>
      <c r="M295" s="6">
        <v>10294429</v>
      </c>
      <c r="N295" s="6">
        <v>8722267</v>
      </c>
      <c r="O295" s="6">
        <v>7340706</v>
      </c>
      <c r="P295" s="6">
        <v>6651826</v>
      </c>
      <c r="Q295" s="6">
        <v>6114612</v>
      </c>
      <c r="R295" s="6">
        <v>7039807</v>
      </c>
      <c r="S295" s="6">
        <v>6004340</v>
      </c>
      <c r="T295" s="6">
        <v>6433298</v>
      </c>
      <c r="U295" s="6">
        <v>7461906</v>
      </c>
      <c r="V295" s="6">
        <v>7478653</v>
      </c>
      <c r="W295" s="6">
        <v>7382450</v>
      </c>
      <c r="X295" s="6">
        <v>6544233</v>
      </c>
      <c r="Y295" s="6">
        <v>5597568</v>
      </c>
      <c r="Z295" s="6">
        <v>5428406</v>
      </c>
      <c r="AA295" s="6">
        <v>4580091</v>
      </c>
      <c r="AB295" s="6">
        <v>4579444</v>
      </c>
      <c r="AC295" s="6">
        <v>4219032</v>
      </c>
      <c r="AD295" s="6">
        <v>4012287</v>
      </c>
      <c r="AE295" s="6">
        <f>+'Balance Sheet by Segment (Y)'!J291</f>
        <v>4484649</v>
      </c>
    </row>
    <row r="296" spans="1:31" ht="15" customHeight="1" x14ac:dyDescent="0.15">
      <c r="A296" s="4" t="s">
        <v>23</v>
      </c>
      <c r="B296" s="4" t="s">
        <v>24</v>
      </c>
      <c r="C296" s="5" t="s">
        <v>151</v>
      </c>
      <c r="D296" s="11">
        <v>0</v>
      </c>
      <c r="E296" s="11">
        <v>0</v>
      </c>
      <c r="F296" s="11">
        <v>0</v>
      </c>
      <c r="G296" s="11">
        <v>0</v>
      </c>
      <c r="H296" s="11">
        <v>0</v>
      </c>
      <c r="I296" s="11">
        <v>0</v>
      </c>
      <c r="J296" s="6">
        <v>72078</v>
      </c>
      <c r="K296" s="6">
        <v>134071</v>
      </c>
      <c r="L296" s="6">
        <v>204617</v>
      </c>
      <c r="M296" s="6">
        <v>111167</v>
      </c>
      <c r="N296" s="6">
        <v>158944</v>
      </c>
      <c r="O296" s="11">
        <v>0</v>
      </c>
      <c r="P296" s="11">
        <v>0</v>
      </c>
      <c r="Q296" s="11">
        <v>0</v>
      </c>
      <c r="R296" s="11">
        <v>0</v>
      </c>
      <c r="S296" s="11">
        <v>0</v>
      </c>
      <c r="T296" s="11">
        <v>0</v>
      </c>
      <c r="U296" s="11">
        <v>0</v>
      </c>
      <c r="V296" s="11">
        <v>0</v>
      </c>
      <c r="W296" s="11">
        <v>0</v>
      </c>
      <c r="X296" s="11">
        <v>0</v>
      </c>
      <c r="Y296" s="11">
        <v>0</v>
      </c>
      <c r="Z296" s="11">
        <v>0</v>
      </c>
      <c r="AA296" s="11">
        <v>0</v>
      </c>
      <c r="AB296" s="11">
        <v>0</v>
      </c>
      <c r="AC296" s="11">
        <v>0</v>
      </c>
      <c r="AD296" s="11">
        <v>0</v>
      </c>
      <c r="AE296" s="11">
        <f>+'Balance Sheet by Segment (Y)'!J292</f>
        <v>123292</v>
      </c>
    </row>
    <row r="297" spans="1:31" ht="15" customHeight="1" x14ac:dyDescent="0.15">
      <c r="A297" s="4" t="s">
        <v>23</v>
      </c>
      <c r="B297" s="4" t="s">
        <v>24</v>
      </c>
      <c r="C297" s="5" t="s">
        <v>152</v>
      </c>
      <c r="D297" s="6">
        <v>-1577</v>
      </c>
      <c r="E297" s="6">
        <v>-1405</v>
      </c>
      <c r="F297" s="6">
        <v>-1187</v>
      </c>
      <c r="G297" s="6">
        <v>-1039</v>
      </c>
      <c r="H297" s="6">
        <v>-891</v>
      </c>
      <c r="I297" s="6">
        <v>-676</v>
      </c>
      <c r="J297" s="6">
        <v>-455</v>
      </c>
      <c r="K297" s="6">
        <v>-253</v>
      </c>
      <c r="L297" s="6">
        <v>-66</v>
      </c>
      <c r="M297" s="11">
        <v>0</v>
      </c>
      <c r="N297" s="11">
        <v>0</v>
      </c>
      <c r="O297" s="11">
        <v>0</v>
      </c>
      <c r="P297" s="11">
        <v>0</v>
      </c>
      <c r="Q297" s="11">
        <v>0</v>
      </c>
      <c r="R297" s="11">
        <v>0</v>
      </c>
      <c r="S297" s="11">
        <v>0</v>
      </c>
      <c r="T297" s="11">
        <v>0</v>
      </c>
      <c r="U297" s="11">
        <v>0</v>
      </c>
      <c r="V297" s="11">
        <v>0</v>
      </c>
      <c r="W297" s="11">
        <v>0</v>
      </c>
      <c r="X297" s="11">
        <v>0</v>
      </c>
      <c r="Y297" s="11">
        <v>0</v>
      </c>
      <c r="Z297" s="11">
        <v>0</v>
      </c>
      <c r="AA297" s="6">
        <v>-875466</v>
      </c>
      <c r="AB297" s="6">
        <v>-539528</v>
      </c>
      <c r="AC297" s="6">
        <v>-564270</v>
      </c>
      <c r="AD297" s="6">
        <v>-442907</v>
      </c>
      <c r="AE297" s="6">
        <f>+'Balance Sheet by Segment (Y)'!J293</f>
        <v>-464062</v>
      </c>
    </row>
    <row r="298" spans="1:31" ht="15" customHeight="1" x14ac:dyDescent="0.15">
      <c r="A298" s="7" t="s">
        <v>23</v>
      </c>
      <c r="B298" s="7" t="s">
        <v>24</v>
      </c>
      <c r="C298" s="8" t="s">
        <v>155</v>
      </c>
      <c r="D298" s="9">
        <v>-8672254</v>
      </c>
      <c r="E298" s="9">
        <v>-14190345</v>
      </c>
      <c r="F298" s="9">
        <v>-17178142</v>
      </c>
      <c r="G298" s="9">
        <v>-14542606</v>
      </c>
      <c r="H298" s="9">
        <v>-16934207</v>
      </c>
      <c r="I298" s="9">
        <v>-21757983</v>
      </c>
      <c r="J298" s="9">
        <v>-19653620</v>
      </c>
      <c r="K298" s="9">
        <v>-22244174</v>
      </c>
      <c r="L298" s="9">
        <v>-23750278</v>
      </c>
      <c r="M298" s="9">
        <v>-16072417</v>
      </c>
      <c r="N298" s="9">
        <v>-15943323</v>
      </c>
      <c r="O298" s="9">
        <v>-20902972</v>
      </c>
      <c r="P298" s="9">
        <v>-15635772</v>
      </c>
      <c r="Q298" s="9">
        <v>-101857</v>
      </c>
      <c r="R298" s="9">
        <v>-2366239</v>
      </c>
      <c r="S298" s="9">
        <v>-2987671</v>
      </c>
      <c r="T298" s="9">
        <v>-3777022</v>
      </c>
      <c r="U298" s="9">
        <v>-2831036</v>
      </c>
      <c r="V298" s="9">
        <v>-4374848</v>
      </c>
      <c r="W298" s="9">
        <v>-10239020</v>
      </c>
      <c r="X298" s="9">
        <v>-4201680</v>
      </c>
      <c r="Y298" s="9">
        <v>1728387</v>
      </c>
      <c r="Z298" s="9">
        <v>-2251816</v>
      </c>
      <c r="AA298" s="9">
        <v>-12877539</v>
      </c>
      <c r="AB298" s="9">
        <v>-14366545</v>
      </c>
      <c r="AC298" s="9">
        <v>-17815191</v>
      </c>
      <c r="AD298" s="9">
        <v>-15541463</v>
      </c>
      <c r="AE298" s="9">
        <f>+'Balance Sheet by Segment (Y)'!J294</f>
        <v>-3100309</v>
      </c>
    </row>
    <row r="299" spans="1:31" ht="15" customHeight="1" x14ac:dyDescent="0.15">
      <c r="A299" s="4" t="s">
        <v>23</v>
      </c>
      <c r="B299" s="4" t="s">
        <v>24</v>
      </c>
      <c r="C299" s="5" t="s">
        <v>148</v>
      </c>
      <c r="D299" s="11">
        <v>0</v>
      </c>
      <c r="E299" s="11">
        <v>0</v>
      </c>
      <c r="F299" s="11">
        <v>0</v>
      </c>
      <c r="G299" s="11">
        <v>0</v>
      </c>
      <c r="H299" s="6">
        <v>-5914879</v>
      </c>
      <c r="I299" s="6">
        <v>978092</v>
      </c>
      <c r="J299" s="6">
        <v>981384</v>
      </c>
      <c r="K299" s="6">
        <v>917900</v>
      </c>
      <c r="L299" s="6">
        <v>1103365</v>
      </c>
      <c r="M299" s="6">
        <v>789127</v>
      </c>
      <c r="N299" s="6">
        <v>351974</v>
      </c>
      <c r="O299" s="6">
        <v>425553</v>
      </c>
      <c r="P299" s="6">
        <v>394160</v>
      </c>
      <c r="Q299" s="6">
        <v>380651</v>
      </c>
      <c r="R299" s="6">
        <v>378059</v>
      </c>
      <c r="S299" s="6">
        <v>366829</v>
      </c>
      <c r="T299" s="6">
        <v>312873</v>
      </c>
      <c r="U299" s="6">
        <v>322500</v>
      </c>
      <c r="V299" s="6">
        <v>277330</v>
      </c>
      <c r="W299" s="6">
        <v>212159</v>
      </c>
      <c r="X299" s="6">
        <v>154719</v>
      </c>
      <c r="Y299" s="6">
        <v>129146</v>
      </c>
      <c r="Z299" s="6">
        <v>105547</v>
      </c>
      <c r="AA299" s="6">
        <v>65720</v>
      </c>
      <c r="AB299" s="6">
        <v>30856</v>
      </c>
      <c r="AC299" s="11">
        <v>0</v>
      </c>
      <c r="AD299" s="11">
        <v>0</v>
      </c>
      <c r="AE299" s="11">
        <f>+'Balance Sheet by Segment (Y)'!J295</f>
        <v>0</v>
      </c>
    </row>
    <row r="300" spans="1:31" ht="15" customHeight="1" x14ac:dyDescent="0.15">
      <c r="A300" s="4" t="s">
        <v>23</v>
      </c>
      <c r="B300" s="4" t="s">
        <v>24</v>
      </c>
      <c r="C300" s="5" t="s">
        <v>149</v>
      </c>
      <c r="D300" s="6">
        <v>-17783</v>
      </c>
      <c r="E300" s="6">
        <v>-15621</v>
      </c>
      <c r="F300" s="6">
        <v>-13328</v>
      </c>
      <c r="G300" s="6">
        <v>-11153</v>
      </c>
      <c r="H300" s="6">
        <v>-10159</v>
      </c>
      <c r="I300" s="6">
        <v>-6521146</v>
      </c>
      <c r="J300" s="6">
        <v>-28654641</v>
      </c>
      <c r="K300" s="6">
        <v>-6992925</v>
      </c>
      <c r="L300" s="6">
        <v>-7858414</v>
      </c>
      <c r="M300" s="6">
        <v>-7396180</v>
      </c>
      <c r="N300" s="6">
        <v>-7057308</v>
      </c>
      <c r="O300" s="6">
        <v>-10474332</v>
      </c>
      <c r="P300" s="6">
        <v>-10430090</v>
      </c>
      <c r="Q300" s="6">
        <v>-29926185</v>
      </c>
      <c r="R300" s="6">
        <v>-21120507</v>
      </c>
      <c r="S300" s="6">
        <v>-22627146</v>
      </c>
      <c r="T300" s="6">
        <v>-22293686</v>
      </c>
      <c r="U300" s="6">
        <v>-20765166</v>
      </c>
      <c r="V300" s="6">
        <v>-20831931</v>
      </c>
      <c r="W300" s="6">
        <v>-18936881</v>
      </c>
      <c r="X300" s="6">
        <v>-17797813</v>
      </c>
      <c r="Y300" s="6">
        <v>-22875156</v>
      </c>
      <c r="Z300" s="6">
        <v>-27980334</v>
      </c>
      <c r="AA300" s="6">
        <v>-23157095</v>
      </c>
      <c r="AB300" s="6">
        <v>-25559320</v>
      </c>
      <c r="AC300" s="6">
        <v>-19030987</v>
      </c>
      <c r="AD300" s="6">
        <v>-18238693</v>
      </c>
      <c r="AE300" s="6">
        <f>+'Balance Sheet by Segment (Y)'!J296</f>
        <v>-19669978</v>
      </c>
    </row>
    <row r="301" spans="1:31" ht="15" customHeight="1" x14ac:dyDescent="0.15">
      <c r="A301" s="4" t="s">
        <v>23</v>
      </c>
      <c r="B301" s="4" t="s">
        <v>24</v>
      </c>
      <c r="C301" s="5" t="s">
        <v>150</v>
      </c>
      <c r="D301" s="6">
        <v>2874280</v>
      </c>
      <c r="E301" s="6">
        <v>3615074</v>
      </c>
      <c r="F301" s="6">
        <v>3620983</v>
      </c>
      <c r="G301" s="11">
        <v>0</v>
      </c>
      <c r="H301" s="6">
        <v>124304</v>
      </c>
      <c r="I301" s="6">
        <v>125263</v>
      </c>
      <c r="J301" s="6">
        <v>135679</v>
      </c>
      <c r="K301" s="6">
        <v>130038</v>
      </c>
      <c r="L301" s="6">
        <v>135208</v>
      </c>
      <c r="M301" s="6">
        <v>95573</v>
      </c>
      <c r="N301" s="6">
        <v>39899</v>
      </c>
      <c r="O301" s="6">
        <v>51579</v>
      </c>
      <c r="P301" s="6">
        <v>52992</v>
      </c>
      <c r="Q301" s="6">
        <v>53835</v>
      </c>
      <c r="R301" s="6">
        <v>60296</v>
      </c>
      <c r="S301" s="6">
        <v>64281</v>
      </c>
      <c r="T301" s="6">
        <v>62056</v>
      </c>
      <c r="U301" s="6">
        <v>73694</v>
      </c>
      <c r="V301" s="6">
        <v>76397</v>
      </c>
      <c r="W301" s="6">
        <v>69887</v>
      </c>
      <c r="X301" s="6">
        <v>65698</v>
      </c>
      <c r="Y301" s="6">
        <v>68311</v>
      </c>
      <c r="Z301" s="6">
        <v>76690</v>
      </c>
      <c r="AA301" s="6">
        <v>76876</v>
      </c>
      <c r="AB301" s="6">
        <v>70590</v>
      </c>
      <c r="AC301" s="6">
        <v>68745</v>
      </c>
      <c r="AD301" s="6">
        <v>66620</v>
      </c>
      <c r="AE301" s="6">
        <f>+'Balance Sheet by Segment (Y)'!J297</f>
        <v>74861</v>
      </c>
    </row>
    <row r="302" spans="1:31" ht="15" customHeight="1" x14ac:dyDescent="0.15">
      <c r="A302" s="4" t="s">
        <v>23</v>
      </c>
      <c r="B302" s="4" t="s">
        <v>24</v>
      </c>
      <c r="C302" s="5" t="s">
        <v>158</v>
      </c>
      <c r="D302" s="11">
        <v>0</v>
      </c>
      <c r="E302" s="11">
        <v>0</v>
      </c>
      <c r="F302" s="11">
        <v>0</v>
      </c>
      <c r="G302" s="6">
        <v>3739374</v>
      </c>
      <c r="H302" s="6">
        <v>3675152</v>
      </c>
      <c r="I302" s="6">
        <v>3668954</v>
      </c>
      <c r="J302" s="6">
        <v>3798376</v>
      </c>
      <c r="K302" s="6">
        <v>3938871</v>
      </c>
      <c r="L302" s="6">
        <v>4274352</v>
      </c>
      <c r="M302" s="6">
        <v>3954591</v>
      </c>
      <c r="N302" s="6">
        <v>3693432</v>
      </c>
      <c r="O302" s="6">
        <v>444381</v>
      </c>
      <c r="P302" s="6">
        <v>438113</v>
      </c>
      <c r="Q302" s="6">
        <v>455053</v>
      </c>
      <c r="R302" s="6">
        <v>493456</v>
      </c>
      <c r="S302" s="6">
        <v>623680</v>
      </c>
      <c r="T302" s="6">
        <v>688674</v>
      </c>
      <c r="U302" s="6">
        <v>848984</v>
      </c>
      <c r="V302" s="6">
        <v>897451</v>
      </c>
      <c r="W302" s="6">
        <v>889989</v>
      </c>
      <c r="X302" s="6">
        <v>884551</v>
      </c>
      <c r="Y302" s="6">
        <v>994686</v>
      </c>
      <c r="Z302" s="6">
        <v>-4811149</v>
      </c>
      <c r="AA302" s="6">
        <v>-7778852</v>
      </c>
      <c r="AB302" s="6">
        <v>-8681575</v>
      </c>
      <c r="AC302" s="6">
        <v>-8075930</v>
      </c>
      <c r="AD302" s="6">
        <v>-7963992</v>
      </c>
      <c r="AE302" s="6">
        <f>+'Balance Sheet by Segment (Y)'!J298</f>
        <v>-8683873</v>
      </c>
    </row>
    <row r="303" spans="1:31" ht="15" customHeight="1" x14ac:dyDescent="0.15">
      <c r="A303" s="4" t="s">
        <v>23</v>
      </c>
      <c r="B303" s="4" t="s">
        <v>24</v>
      </c>
      <c r="C303" s="5" t="s">
        <v>152</v>
      </c>
      <c r="D303" s="6">
        <v>-865</v>
      </c>
      <c r="E303" s="6">
        <v>-652</v>
      </c>
      <c r="F303" s="6">
        <v>-421</v>
      </c>
      <c r="G303" s="6">
        <v>-231</v>
      </c>
      <c r="H303" s="6">
        <v>-55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  <c r="P303" s="11">
        <v>0</v>
      </c>
      <c r="Q303" s="11">
        <v>0</v>
      </c>
      <c r="R303" s="11">
        <v>0</v>
      </c>
      <c r="S303" s="11">
        <v>0</v>
      </c>
      <c r="T303" s="11">
        <v>0</v>
      </c>
      <c r="U303" s="11">
        <v>0</v>
      </c>
      <c r="V303" s="11">
        <v>0</v>
      </c>
      <c r="W303" s="11">
        <v>0</v>
      </c>
      <c r="X303" s="11">
        <v>0</v>
      </c>
      <c r="Y303" s="11">
        <v>0</v>
      </c>
      <c r="Z303" s="11">
        <v>0</v>
      </c>
      <c r="AA303" s="11">
        <v>0</v>
      </c>
      <c r="AB303" s="11">
        <v>0</v>
      </c>
      <c r="AC303" s="11">
        <v>0</v>
      </c>
      <c r="AD303" s="11">
        <v>0</v>
      </c>
      <c r="AE303" s="11">
        <f>+'Balance Sheet by Segment (Y)'!J299</f>
        <v>0</v>
      </c>
    </row>
    <row r="304" spans="1:31" ht="15" customHeight="1" x14ac:dyDescent="0.15">
      <c r="A304" s="7" t="s">
        <v>23</v>
      </c>
      <c r="B304" s="7" t="s">
        <v>24</v>
      </c>
      <c r="C304" s="8" t="s">
        <v>159</v>
      </c>
      <c r="D304" s="9">
        <v>2855632</v>
      </c>
      <c r="E304" s="9">
        <v>3598801</v>
      </c>
      <c r="F304" s="9">
        <v>3607234</v>
      </c>
      <c r="G304" s="9">
        <v>3727990</v>
      </c>
      <c r="H304" s="9">
        <v>-2125637</v>
      </c>
      <c r="I304" s="9">
        <v>-1748837</v>
      </c>
      <c r="J304" s="9">
        <v>-23739202</v>
      </c>
      <c r="K304" s="9">
        <v>-2006116</v>
      </c>
      <c r="L304" s="9">
        <v>-2345489</v>
      </c>
      <c r="M304" s="9">
        <v>-2556889</v>
      </c>
      <c r="N304" s="9">
        <v>-2972003</v>
      </c>
      <c r="O304" s="9">
        <v>-9552819</v>
      </c>
      <c r="P304" s="9">
        <v>-9544825</v>
      </c>
      <c r="Q304" s="9">
        <v>-29036646</v>
      </c>
      <c r="R304" s="9">
        <v>-20188696</v>
      </c>
      <c r="S304" s="9">
        <v>-21572356</v>
      </c>
      <c r="T304" s="9">
        <v>-21230083</v>
      </c>
      <c r="U304" s="9">
        <v>-19519988</v>
      </c>
      <c r="V304" s="9">
        <v>-19580753</v>
      </c>
      <c r="W304" s="9">
        <v>-17764846</v>
      </c>
      <c r="X304" s="9">
        <v>-16692845</v>
      </c>
      <c r="Y304" s="9">
        <v>-21683013</v>
      </c>
      <c r="Z304" s="9">
        <v>-32609246</v>
      </c>
      <c r="AA304" s="9">
        <v>-30793351</v>
      </c>
      <c r="AB304" s="9">
        <v>-34139449</v>
      </c>
      <c r="AC304" s="9">
        <v>-27038172</v>
      </c>
      <c r="AD304" s="9">
        <v>-26136065</v>
      </c>
      <c r="AE304" s="9">
        <f>+'Balance Sheet by Segment (Y)'!J300</f>
        <v>-28278990</v>
      </c>
    </row>
    <row r="305" spans="1:31" ht="15" customHeight="1" x14ac:dyDescent="0.15">
      <c r="A305" s="4" t="s">
        <v>23</v>
      </c>
      <c r="B305" s="4" t="s">
        <v>24</v>
      </c>
      <c r="C305" s="5" t="s">
        <v>160</v>
      </c>
      <c r="D305" s="6">
        <v>31073027</v>
      </c>
      <c r="E305" s="6">
        <v>40357011</v>
      </c>
      <c r="F305" s="6">
        <v>41078274</v>
      </c>
      <c r="G305" s="6">
        <v>21993453</v>
      </c>
      <c r="H305" s="6">
        <v>41999873</v>
      </c>
      <c r="I305" s="6">
        <v>49825960</v>
      </c>
      <c r="J305" s="6">
        <v>77480404</v>
      </c>
      <c r="K305" s="6">
        <v>37346476</v>
      </c>
      <c r="L305" s="6">
        <v>41261079</v>
      </c>
      <c r="M305" s="6">
        <v>51325339</v>
      </c>
      <c r="N305" s="6">
        <v>49805869</v>
      </c>
      <c r="O305" s="6">
        <v>52936137</v>
      </c>
      <c r="P305" s="6">
        <v>47358940</v>
      </c>
      <c r="Q305" s="6">
        <v>45884556</v>
      </c>
      <c r="R305" s="6">
        <v>41496840</v>
      </c>
      <c r="S305" s="6">
        <v>40606573</v>
      </c>
      <c r="T305" s="6">
        <v>29843479</v>
      </c>
      <c r="U305" s="6">
        <v>35189996</v>
      </c>
      <c r="V305" s="6">
        <v>32046430</v>
      </c>
      <c r="W305" s="6">
        <v>27210568</v>
      </c>
      <c r="X305" s="6">
        <v>25610545</v>
      </c>
      <c r="Y305" s="6">
        <v>23258983</v>
      </c>
      <c r="Z305" s="6">
        <v>15971179</v>
      </c>
      <c r="AA305" s="6">
        <v>14637866</v>
      </c>
      <c r="AB305" s="6">
        <v>20435171</v>
      </c>
      <c r="AC305" s="6">
        <v>22598937</v>
      </c>
      <c r="AD305" s="6">
        <v>27786808</v>
      </c>
      <c r="AE305" s="6">
        <f>+'Balance Sheet by Segment (Y)'!J301</f>
        <v>29226073</v>
      </c>
    </row>
    <row r="306" spans="1:31" ht="15" customHeight="1" x14ac:dyDescent="0.15">
      <c r="A306" s="7" t="s">
        <v>23</v>
      </c>
      <c r="B306" s="7" t="s">
        <v>24</v>
      </c>
      <c r="C306" s="8" t="s">
        <v>161</v>
      </c>
      <c r="D306" s="9">
        <v>25256405</v>
      </c>
      <c r="E306" s="9">
        <v>29765467</v>
      </c>
      <c r="F306" s="9">
        <v>27507366</v>
      </c>
      <c r="G306" s="9">
        <v>11178837</v>
      </c>
      <c r="H306" s="9">
        <v>22940029</v>
      </c>
      <c r="I306" s="9">
        <v>26319140</v>
      </c>
      <c r="J306" s="9">
        <v>34087582</v>
      </c>
      <c r="K306" s="9">
        <v>13096186</v>
      </c>
      <c r="L306" s="9">
        <v>15165312</v>
      </c>
      <c r="M306" s="9">
        <v>32696033</v>
      </c>
      <c r="N306" s="9">
        <v>30890543</v>
      </c>
      <c r="O306" s="9">
        <v>22480346</v>
      </c>
      <c r="P306" s="9">
        <v>22178343</v>
      </c>
      <c r="Q306" s="9">
        <v>16746053</v>
      </c>
      <c r="R306" s="9">
        <v>18941905</v>
      </c>
      <c r="S306" s="9">
        <v>16046546</v>
      </c>
      <c r="T306" s="9">
        <v>4836374</v>
      </c>
      <c r="U306" s="9">
        <v>12838972</v>
      </c>
      <c r="V306" s="9">
        <v>8090829</v>
      </c>
      <c r="W306" s="9">
        <v>-793298</v>
      </c>
      <c r="X306" s="9">
        <v>4716020</v>
      </c>
      <c r="Y306" s="9">
        <v>3304357</v>
      </c>
      <c r="Z306" s="9">
        <v>-18889883</v>
      </c>
      <c r="AA306" s="9">
        <v>-29033024</v>
      </c>
      <c r="AB306" s="9">
        <v>-28070823</v>
      </c>
      <c r="AC306" s="9">
        <v>-22254426</v>
      </c>
      <c r="AD306" s="9">
        <v>-13890720</v>
      </c>
      <c r="AE306" s="9">
        <f>+'Balance Sheet by Segment (Y)'!J302</f>
        <v>-2153226</v>
      </c>
    </row>
    <row r="307" spans="1:31" ht="15" customHeight="1" x14ac:dyDescent="0.15">
      <c r="A307" s="4"/>
      <c r="B307" s="4"/>
      <c r="C307" s="5"/>
      <c r="D307" s="12" t="s">
        <v>54</v>
      </c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</row>
    <row r="308" spans="1:31" ht="15" customHeight="1" x14ac:dyDescent="0.15">
      <c r="A308" s="7"/>
      <c r="B308" s="7"/>
      <c r="C308" s="8" t="s">
        <v>278</v>
      </c>
      <c r="D308" s="16" t="s">
        <v>54</v>
      </c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</row>
    <row r="309" spans="1:31" ht="15" customHeight="1" x14ac:dyDescent="0.15">
      <c r="A309" s="4" t="s">
        <v>23</v>
      </c>
      <c r="B309" s="4" t="s">
        <v>24</v>
      </c>
      <c r="C309" s="5" t="s">
        <v>127</v>
      </c>
      <c r="D309" s="6">
        <v>77753782</v>
      </c>
      <c r="E309" s="6">
        <v>76615280</v>
      </c>
      <c r="F309" s="6">
        <v>79006565</v>
      </c>
      <c r="G309" s="6">
        <v>82817142</v>
      </c>
      <c r="H309" s="6">
        <v>96545112</v>
      </c>
      <c r="I309" s="6">
        <v>84385053</v>
      </c>
      <c r="J309" s="6">
        <v>120159623</v>
      </c>
      <c r="K309" s="6">
        <v>135772396</v>
      </c>
      <c r="L309" s="6">
        <v>136956710</v>
      </c>
      <c r="M309" s="6">
        <v>166111844</v>
      </c>
      <c r="N309" s="6">
        <v>193663985</v>
      </c>
      <c r="O309" s="6">
        <v>179599694</v>
      </c>
      <c r="P309" s="6">
        <v>180528570</v>
      </c>
      <c r="Q309" s="6">
        <v>162502251</v>
      </c>
      <c r="R309" s="6">
        <v>145757667</v>
      </c>
      <c r="S309" s="6">
        <v>186897479</v>
      </c>
      <c r="T309" s="6">
        <v>156414427</v>
      </c>
      <c r="U309" s="6">
        <v>192452909</v>
      </c>
      <c r="V309" s="6">
        <v>206717339</v>
      </c>
      <c r="W309" s="6">
        <v>210999321</v>
      </c>
      <c r="X309" s="6">
        <v>139063880</v>
      </c>
      <c r="Y309" s="6">
        <v>115489348</v>
      </c>
      <c r="Z309" s="6">
        <v>104064758</v>
      </c>
      <c r="AA309" s="6">
        <v>141058314</v>
      </c>
      <c r="AB309" s="6">
        <v>128597954</v>
      </c>
      <c r="AC309" s="6">
        <v>119432867</v>
      </c>
      <c r="AD309" s="6">
        <v>118966510</v>
      </c>
      <c r="AE309" s="6">
        <f>+'Balance Sheet by Segment (Y)'!J305</f>
        <v>157716926</v>
      </c>
    </row>
    <row r="310" spans="1:31" ht="15" customHeight="1" x14ac:dyDescent="0.15">
      <c r="A310" s="4" t="s">
        <v>23</v>
      </c>
      <c r="B310" s="4" t="s">
        <v>24</v>
      </c>
      <c r="C310" s="5" t="s">
        <v>128</v>
      </c>
      <c r="D310" s="6">
        <v>2661918</v>
      </c>
      <c r="E310" s="6">
        <v>2978663</v>
      </c>
      <c r="F310" s="6">
        <v>2055428</v>
      </c>
      <c r="G310" s="6">
        <v>4239695</v>
      </c>
      <c r="H310" s="6">
        <v>3948779</v>
      </c>
      <c r="I310" s="6">
        <v>4489892</v>
      </c>
      <c r="J310" s="6">
        <v>3535505</v>
      </c>
      <c r="K310" s="6">
        <v>3016938</v>
      </c>
      <c r="L310" s="6">
        <v>4157763</v>
      </c>
      <c r="M310" s="6">
        <v>3971455</v>
      </c>
      <c r="N310" s="6">
        <v>2718281</v>
      </c>
      <c r="O310" s="6">
        <v>3996294</v>
      </c>
      <c r="P310" s="6">
        <v>3453088</v>
      </c>
      <c r="Q310" s="6">
        <v>3351483</v>
      </c>
      <c r="R310" s="6">
        <v>11962003</v>
      </c>
      <c r="S310" s="6">
        <v>5359007</v>
      </c>
      <c r="T310" s="6">
        <v>5805698</v>
      </c>
      <c r="U310" s="6">
        <v>6208807</v>
      </c>
      <c r="V310" s="6">
        <v>5305498</v>
      </c>
      <c r="W310" s="6">
        <v>6134004</v>
      </c>
      <c r="X310" s="6">
        <v>6261968</v>
      </c>
      <c r="Y310" s="6">
        <v>7242453</v>
      </c>
      <c r="Z310" s="6">
        <v>6562110</v>
      </c>
      <c r="AA310" s="6">
        <v>7721652</v>
      </c>
      <c r="AB310" s="6">
        <v>10034510</v>
      </c>
      <c r="AC310" s="6">
        <v>8611501</v>
      </c>
      <c r="AD310" s="6">
        <v>8200267</v>
      </c>
      <c r="AE310" s="6">
        <f>+'Balance Sheet by Segment (Y)'!J306</f>
        <v>9714984</v>
      </c>
    </row>
    <row r="311" spans="1:31" ht="15" customHeight="1" x14ac:dyDescent="0.15">
      <c r="A311" s="4" t="s">
        <v>23</v>
      </c>
      <c r="B311" s="4" t="s">
        <v>24</v>
      </c>
      <c r="C311" s="5" t="s">
        <v>129</v>
      </c>
      <c r="D311" s="6">
        <v>225093428</v>
      </c>
      <c r="E311" s="6">
        <v>243208506</v>
      </c>
      <c r="F311" s="6">
        <v>243204764</v>
      </c>
      <c r="G311" s="6">
        <v>239705388</v>
      </c>
      <c r="H311" s="6">
        <v>285198216</v>
      </c>
      <c r="I311" s="6">
        <v>295208678</v>
      </c>
      <c r="J311" s="6">
        <v>263911742</v>
      </c>
      <c r="K311" s="6">
        <v>270504207</v>
      </c>
      <c r="L311" s="6">
        <v>283403051</v>
      </c>
      <c r="M311" s="6">
        <v>244961789</v>
      </c>
      <c r="N311" s="6">
        <v>188494499</v>
      </c>
      <c r="O311" s="6">
        <v>181793161</v>
      </c>
      <c r="P311" s="6">
        <v>146431693</v>
      </c>
      <c r="Q311" s="6">
        <v>154049223</v>
      </c>
      <c r="R311" s="6">
        <v>151827653</v>
      </c>
      <c r="S311" s="6">
        <v>186980591</v>
      </c>
      <c r="T311" s="6">
        <v>195059848</v>
      </c>
      <c r="U311" s="6">
        <v>232798532</v>
      </c>
      <c r="V311" s="6">
        <v>222005571</v>
      </c>
      <c r="W311" s="6">
        <v>226094035</v>
      </c>
      <c r="X311" s="6">
        <v>201441011</v>
      </c>
      <c r="Y311" s="6">
        <v>204919166</v>
      </c>
      <c r="Z311" s="6">
        <v>208691031</v>
      </c>
      <c r="AA311" s="6">
        <v>227495945</v>
      </c>
      <c r="AB311" s="6">
        <v>216678587</v>
      </c>
      <c r="AC311" s="6">
        <v>200463581</v>
      </c>
      <c r="AD311" s="6">
        <v>202866831</v>
      </c>
      <c r="AE311" s="6">
        <f>+'Balance Sheet by Segment (Y)'!J307</f>
        <v>221648164</v>
      </c>
    </row>
    <row r="312" spans="1:31" ht="15" customHeight="1" x14ac:dyDescent="0.15">
      <c r="A312" s="4" t="s">
        <v>23</v>
      </c>
      <c r="B312" s="4" t="s">
        <v>24</v>
      </c>
      <c r="C312" s="5" t="s">
        <v>130</v>
      </c>
      <c r="D312" s="6">
        <v>993</v>
      </c>
      <c r="E312" s="6">
        <v>1056</v>
      </c>
      <c r="F312" s="11">
        <v>0</v>
      </c>
      <c r="G312" s="11">
        <v>0</v>
      </c>
      <c r="H312" s="11">
        <v>0</v>
      </c>
      <c r="I312" s="11">
        <v>0</v>
      </c>
      <c r="J312" s="11">
        <v>0</v>
      </c>
      <c r="K312" s="11">
        <v>0</v>
      </c>
      <c r="L312" s="11">
        <v>0</v>
      </c>
      <c r="M312" s="11">
        <v>0</v>
      </c>
      <c r="N312" s="6">
        <v>60180</v>
      </c>
      <c r="O312" s="6">
        <v>53679</v>
      </c>
      <c r="P312" s="6">
        <v>109070</v>
      </c>
      <c r="Q312" s="6">
        <v>59369</v>
      </c>
      <c r="R312" s="11">
        <v>0</v>
      </c>
      <c r="S312" s="6">
        <v>1</v>
      </c>
      <c r="T312" s="11">
        <v>0</v>
      </c>
      <c r="U312" s="11">
        <v>0</v>
      </c>
      <c r="V312" s="6">
        <v>10156142</v>
      </c>
      <c r="W312" s="6">
        <v>1</v>
      </c>
      <c r="X312" s="6">
        <v>25903437</v>
      </c>
      <c r="Y312" s="6">
        <v>28329273</v>
      </c>
      <c r="Z312" s="6">
        <v>45118376</v>
      </c>
      <c r="AA312" s="11">
        <v>0</v>
      </c>
      <c r="AB312" s="6">
        <v>31629878</v>
      </c>
      <c r="AC312" s="6">
        <v>29971229</v>
      </c>
      <c r="AD312" s="6">
        <v>44728315</v>
      </c>
      <c r="AE312" s="6">
        <f>+'Balance Sheet by Segment (Y)'!J308</f>
        <v>21067363</v>
      </c>
    </row>
    <row r="313" spans="1:31" ht="15" customHeight="1" x14ac:dyDescent="0.15">
      <c r="A313" s="4" t="s">
        <v>23</v>
      </c>
      <c r="B313" s="4" t="s">
        <v>24</v>
      </c>
      <c r="C313" s="5" t="s">
        <v>131</v>
      </c>
      <c r="D313" s="6">
        <v>96148309</v>
      </c>
      <c r="E313" s="6">
        <v>99784344</v>
      </c>
      <c r="F313" s="6">
        <v>102474231</v>
      </c>
      <c r="G313" s="6">
        <v>106426588</v>
      </c>
      <c r="H313" s="6">
        <v>109963959</v>
      </c>
      <c r="I313" s="6">
        <v>111302687</v>
      </c>
      <c r="J313" s="6">
        <v>115448152</v>
      </c>
      <c r="K313" s="6">
        <v>117619215</v>
      </c>
      <c r="L313" s="6">
        <v>134394854</v>
      </c>
      <c r="M313" s="6">
        <v>121981354</v>
      </c>
      <c r="N313" s="6">
        <v>124550439</v>
      </c>
      <c r="O313" s="6">
        <v>102151165</v>
      </c>
      <c r="P313" s="6">
        <v>109258364</v>
      </c>
      <c r="Q313" s="6">
        <v>113120954</v>
      </c>
      <c r="R313" s="6">
        <v>117427221</v>
      </c>
      <c r="S313" s="6">
        <v>131389174</v>
      </c>
      <c r="T313" s="6">
        <v>145268540</v>
      </c>
      <c r="U313" s="6">
        <v>158527075</v>
      </c>
      <c r="V313" s="6">
        <v>156614846</v>
      </c>
      <c r="W313" s="6">
        <v>128245758</v>
      </c>
      <c r="X313" s="6">
        <v>121103745</v>
      </c>
      <c r="Y313" s="6">
        <v>128599657</v>
      </c>
      <c r="Z313" s="6">
        <v>129530937</v>
      </c>
      <c r="AA313" s="6">
        <v>116238759</v>
      </c>
      <c r="AB313" s="6">
        <v>147019921</v>
      </c>
      <c r="AC313" s="6">
        <v>139476653</v>
      </c>
      <c r="AD313" s="6">
        <v>141313266</v>
      </c>
      <c r="AE313" s="6">
        <f>+'Balance Sheet by Segment (Y)'!J309</f>
        <v>138349590</v>
      </c>
    </row>
    <row r="314" spans="1:31" ht="15" customHeight="1" x14ac:dyDescent="0.15">
      <c r="A314" s="4" t="s">
        <v>23</v>
      </c>
      <c r="B314" s="4" t="s">
        <v>24</v>
      </c>
      <c r="C314" s="5" t="s">
        <v>132</v>
      </c>
      <c r="D314" s="6">
        <v>9874539</v>
      </c>
      <c r="E314" s="6">
        <v>10151736</v>
      </c>
      <c r="F314" s="6">
        <v>9893432</v>
      </c>
      <c r="G314" s="6">
        <v>9293958</v>
      </c>
      <c r="H314" s="6">
        <v>10124571</v>
      </c>
      <c r="I314" s="6">
        <v>10624773</v>
      </c>
      <c r="J314" s="6">
        <v>11822113</v>
      </c>
      <c r="K314" s="6">
        <v>12088474</v>
      </c>
      <c r="L314" s="6">
        <v>11458073</v>
      </c>
      <c r="M314" s="6">
        <v>5938583</v>
      </c>
      <c r="N314" s="6">
        <v>6898164</v>
      </c>
      <c r="O314" s="6">
        <v>11023506</v>
      </c>
      <c r="P314" s="6">
        <v>12883802</v>
      </c>
      <c r="Q314" s="6">
        <v>8158142</v>
      </c>
      <c r="R314" s="6">
        <v>8754990</v>
      </c>
      <c r="S314" s="6">
        <v>10509714</v>
      </c>
      <c r="T314" s="6">
        <v>12133598</v>
      </c>
      <c r="U314" s="6">
        <v>8948664</v>
      </c>
      <c r="V314" s="6">
        <v>8970915</v>
      </c>
      <c r="W314" s="6">
        <v>7427921</v>
      </c>
      <c r="X314" s="6">
        <v>8376962</v>
      </c>
      <c r="Y314" s="6">
        <v>5598807</v>
      </c>
      <c r="Z314" s="6">
        <v>7434208</v>
      </c>
      <c r="AA314" s="6">
        <v>9114793</v>
      </c>
      <c r="AB314" s="6">
        <v>11953820</v>
      </c>
      <c r="AC314" s="6">
        <v>8464274</v>
      </c>
      <c r="AD314" s="6">
        <v>7409116</v>
      </c>
      <c r="AE314" s="6">
        <f>+'Balance Sheet by Segment (Y)'!J310</f>
        <v>9535334</v>
      </c>
    </row>
    <row r="315" spans="1:31" ht="15" customHeight="1" x14ac:dyDescent="0.15">
      <c r="A315" s="7" t="s">
        <v>23</v>
      </c>
      <c r="B315" s="7" t="s">
        <v>24</v>
      </c>
      <c r="C315" s="8" t="s">
        <v>135</v>
      </c>
      <c r="D315" s="9">
        <v>411532969</v>
      </c>
      <c r="E315" s="9">
        <v>432739585</v>
      </c>
      <c r="F315" s="9">
        <v>436634420</v>
      </c>
      <c r="G315" s="9">
        <v>442482771</v>
      </c>
      <c r="H315" s="9">
        <v>505780637</v>
      </c>
      <c r="I315" s="9">
        <v>506011083</v>
      </c>
      <c r="J315" s="9">
        <v>514877135</v>
      </c>
      <c r="K315" s="9">
        <v>539001230</v>
      </c>
      <c r="L315" s="9">
        <v>570370451</v>
      </c>
      <c r="M315" s="9">
        <v>542965025</v>
      </c>
      <c r="N315" s="9">
        <v>516385548</v>
      </c>
      <c r="O315" s="9">
        <v>478617499</v>
      </c>
      <c r="P315" s="9">
        <v>452664587</v>
      </c>
      <c r="Q315" s="9">
        <v>441241422</v>
      </c>
      <c r="R315" s="9">
        <v>435729534</v>
      </c>
      <c r="S315" s="9">
        <v>521135966</v>
      </c>
      <c r="T315" s="9">
        <v>514682111</v>
      </c>
      <c r="U315" s="9">
        <v>598935987</v>
      </c>
      <c r="V315" s="9">
        <v>609770311</v>
      </c>
      <c r="W315" s="9">
        <v>578901040</v>
      </c>
      <c r="X315" s="9">
        <v>502151003</v>
      </c>
      <c r="Y315" s="9">
        <v>490178704</v>
      </c>
      <c r="Z315" s="9">
        <v>501401420</v>
      </c>
      <c r="AA315" s="9">
        <v>501629463</v>
      </c>
      <c r="AB315" s="9">
        <v>545914670</v>
      </c>
      <c r="AC315" s="9">
        <v>506420105</v>
      </c>
      <c r="AD315" s="9">
        <v>523484305</v>
      </c>
      <c r="AE315" s="9">
        <f>+'Balance Sheet by Segment (Y)'!J311</f>
        <v>558032361</v>
      </c>
    </row>
    <row r="316" spans="1:31" ht="15" customHeight="1" x14ac:dyDescent="0.15">
      <c r="A316" s="4" t="s">
        <v>23</v>
      </c>
      <c r="B316" s="4" t="s">
        <v>24</v>
      </c>
      <c r="C316" s="5" t="s">
        <v>137</v>
      </c>
      <c r="D316" s="6">
        <v>5936550</v>
      </c>
      <c r="E316" s="6">
        <v>6769135</v>
      </c>
      <c r="F316" s="6">
        <v>4823144</v>
      </c>
      <c r="G316" s="6">
        <v>10909999</v>
      </c>
      <c r="H316" s="6">
        <v>16798989</v>
      </c>
      <c r="I316" s="6">
        <v>22010563</v>
      </c>
      <c r="J316" s="6">
        <v>14408736</v>
      </c>
      <c r="K316" s="6">
        <v>7181008</v>
      </c>
      <c r="L316" s="6">
        <v>8884697</v>
      </c>
      <c r="M316" s="6">
        <v>4068029</v>
      </c>
      <c r="N316" s="6">
        <v>2769766</v>
      </c>
      <c r="O316" s="6">
        <v>2503518</v>
      </c>
      <c r="P316" s="6">
        <v>405169</v>
      </c>
      <c r="Q316" s="6">
        <v>398993</v>
      </c>
      <c r="R316" s="6">
        <v>465877</v>
      </c>
      <c r="S316" s="6">
        <v>499482</v>
      </c>
      <c r="T316" s="6">
        <v>93565</v>
      </c>
      <c r="U316" s="6">
        <v>106344</v>
      </c>
      <c r="V316" s="6">
        <v>104596</v>
      </c>
      <c r="W316" s="6">
        <v>97472</v>
      </c>
      <c r="X316" s="6">
        <v>91251</v>
      </c>
      <c r="Y316" s="6">
        <v>96116</v>
      </c>
      <c r="Z316" s="11">
        <v>0</v>
      </c>
      <c r="AA316" s="6">
        <v>17538</v>
      </c>
      <c r="AB316" s="6">
        <v>19573</v>
      </c>
      <c r="AC316" s="6">
        <v>16777</v>
      </c>
      <c r="AD316" s="6">
        <v>16544</v>
      </c>
      <c r="AE316" s="6">
        <f>+'Balance Sheet by Segment (Y)'!J312</f>
        <v>18040</v>
      </c>
    </row>
    <row r="317" spans="1:31" ht="15" customHeight="1" x14ac:dyDescent="0.15">
      <c r="A317" s="4" t="s">
        <v>23</v>
      </c>
      <c r="B317" s="4" t="s">
        <v>24</v>
      </c>
      <c r="C317" s="5" t="s">
        <v>128</v>
      </c>
      <c r="D317" s="6">
        <v>6830307</v>
      </c>
      <c r="E317" s="6">
        <v>8019927</v>
      </c>
      <c r="F317" s="6">
        <v>8074798</v>
      </c>
      <c r="G317" s="6">
        <v>3599469</v>
      </c>
      <c r="H317" s="6">
        <v>3607511</v>
      </c>
      <c r="I317" s="6">
        <v>3080319</v>
      </c>
      <c r="J317" s="6">
        <v>3114959</v>
      </c>
      <c r="K317" s="6">
        <v>3065037</v>
      </c>
      <c r="L317" s="6">
        <v>3354658</v>
      </c>
      <c r="M317" s="6">
        <v>3117014</v>
      </c>
      <c r="N317" s="6">
        <v>3236478</v>
      </c>
      <c r="O317" s="6">
        <v>5452105</v>
      </c>
      <c r="P317" s="6">
        <v>5340716</v>
      </c>
      <c r="Q317" s="6">
        <v>5213618</v>
      </c>
      <c r="R317" s="6">
        <v>5432929</v>
      </c>
      <c r="S317" s="6">
        <v>7383278</v>
      </c>
      <c r="T317" s="6">
        <v>7471091</v>
      </c>
      <c r="U317" s="6">
        <v>8489569</v>
      </c>
      <c r="V317" s="6">
        <v>8401347</v>
      </c>
      <c r="W317" s="6">
        <v>8957603</v>
      </c>
      <c r="X317" s="6">
        <v>8385828</v>
      </c>
      <c r="Y317" s="6">
        <v>8832665</v>
      </c>
      <c r="Z317" s="6">
        <v>9416661</v>
      </c>
      <c r="AA317" s="6">
        <v>9184334</v>
      </c>
      <c r="AB317" s="6">
        <v>10243231</v>
      </c>
      <c r="AC317" s="6">
        <v>9525136</v>
      </c>
      <c r="AD317" s="6">
        <v>9393171</v>
      </c>
      <c r="AE317" s="6">
        <f>+'Balance Sheet by Segment (Y)'!J313</f>
        <v>9108530</v>
      </c>
    </row>
    <row r="318" spans="1:31" ht="15" customHeight="1" x14ac:dyDescent="0.15">
      <c r="A318" s="4" t="s">
        <v>23</v>
      </c>
      <c r="B318" s="4" t="s">
        <v>24</v>
      </c>
      <c r="C318" s="5" t="s">
        <v>138</v>
      </c>
      <c r="D318" s="6">
        <v>105565214</v>
      </c>
      <c r="E318" s="6">
        <v>110779663</v>
      </c>
      <c r="F318" s="6">
        <v>118314402</v>
      </c>
      <c r="G318" s="6">
        <v>126267586</v>
      </c>
      <c r="H318" s="6">
        <v>99344033</v>
      </c>
      <c r="I318" s="6">
        <v>100473994</v>
      </c>
      <c r="J318" s="6">
        <v>139569442</v>
      </c>
      <c r="K318" s="6">
        <v>146217889</v>
      </c>
      <c r="L318" s="6">
        <v>156578748</v>
      </c>
      <c r="M318" s="6">
        <v>126005829</v>
      </c>
      <c r="N318" s="6">
        <v>122668178</v>
      </c>
      <c r="O318" s="6">
        <v>85549866</v>
      </c>
      <c r="P318" s="6">
        <v>80641513</v>
      </c>
      <c r="Q318" s="6">
        <v>78948834</v>
      </c>
      <c r="R318" s="6">
        <v>85325816</v>
      </c>
      <c r="S318" s="6">
        <v>101483303</v>
      </c>
      <c r="T318" s="6">
        <v>113769196</v>
      </c>
      <c r="U318" s="6">
        <v>128982498</v>
      </c>
      <c r="V318" s="6">
        <v>127026534</v>
      </c>
      <c r="W318" s="6">
        <v>130013359</v>
      </c>
      <c r="X318" s="6">
        <v>127819074</v>
      </c>
      <c r="Y318" s="6">
        <v>136898733</v>
      </c>
      <c r="Z318" s="6">
        <v>140770089</v>
      </c>
      <c r="AA318" s="6">
        <v>122171289</v>
      </c>
      <c r="AB318" s="6">
        <v>139466881</v>
      </c>
      <c r="AC318" s="6">
        <v>123453651</v>
      </c>
      <c r="AD318" s="6">
        <v>88512628</v>
      </c>
      <c r="AE318" s="6">
        <f>+'Balance Sheet by Segment (Y)'!J314</f>
        <v>129677271</v>
      </c>
    </row>
    <row r="319" spans="1:31" ht="15" customHeight="1" x14ac:dyDescent="0.15">
      <c r="A319" s="4" t="s">
        <v>23</v>
      </c>
      <c r="B319" s="4" t="s">
        <v>24</v>
      </c>
      <c r="C319" s="5" t="s">
        <v>140</v>
      </c>
      <c r="D319" s="6">
        <v>28981349</v>
      </c>
      <c r="E319" s="6">
        <v>30595948</v>
      </c>
      <c r="F319" s="6">
        <v>30079447</v>
      </c>
      <c r="G319" s="6">
        <v>30756155</v>
      </c>
      <c r="H319" s="6">
        <v>30810891</v>
      </c>
      <c r="I319" s="6">
        <v>30523279</v>
      </c>
      <c r="J319" s="6">
        <v>32298123</v>
      </c>
      <c r="K319" s="6">
        <v>34669251</v>
      </c>
      <c r="L319" s="6">
        <v>38196885</v>
      </c>
      <c r="M319" s="6">
        <v>36041744</v>
      </c>
      <c r="N319" s="6">
        <v>33777713</v>
      </c>
      <c r="O319" s="6">
        <v>27934183</v>
      </c>
      <c r="P319" s="6">
        <v>26812438</v>
      </c>
      <c r="Q319" s="6">
        <v>25921994</v>
      </c>
      <c r="R319" s="6">
        <v>26317189</v>
      </c>
      <c r="S319" s="6">
        <v>28425830</v>
      </c>
      <c r="T319" s="6">
        <v>28361060</v>
      </c>
      <c r="U319" s="6">
        <v>31610976</v>
      </c>
      <c r="V319" s="6">
        <v>30959339</v>
      </c>
      <c r="W319" s="6">
        <v>29032699</v>
      </c>
      <c r="X319" s="6">
        <v>26363400</v>
      </c>
      <c r="Y319" s="6">
        <v>26798212</v>
      </c>
      <c r="Z319" s="6">
        <v>28248870</v>
      </c>
      <c r="AA319" s="6">
        <v>29055613</v>
      </c>
      <c r="AB319" s="6">
        <v>32969780</v>
      </c>
      <c r="AC319" s="6">
        <v>30516440</v>
      </c>
      <c r="AD319" s="6">
        <v>30292388</v>
      </c>
      <c r="AE319" s="6">
        <f>+'Balance Sheet by Segment (Y)'!J315</f>
        <v>33805950</v>
      </c>
    </row>
    <row r="320" spans="1:31" ht="15" customHeight="1" x14ac:dyDescent="0.15">
      <c r="A320" s="4" t="s">
        <v>23</v>
      </c>
      <c r="B320" s="4" t="s">
        <v>24</v>
      </c>
      <c r="C320" s="5" t="s">
        <v>141</v>
      </c>
      <c r="D320" s="6">
        <v>284609110</v>
      </c>
      <c r="E320" s="6">
        <v>306542466</v>
      </c>
      <c r="F320" s="6">
        <v>314891920</v>
      </c>
      <c r="G320" s="6">
        <v>337862466</v>
      </c>
      <c r="H320" s="6">
        <v>319938567</v>
      </c>
      <c r="I320" s="6">
        <v>335738927</v>
      </c>
      <c r="J320" s="6">
        <v>367066655</v>
      </c>
      <c r="K320" s="6">
        <v>449735492</v>
      </c>
      <c r="L320" s="6">
        <v>509265842</v>
      </c>
      <c r="M320" s="6">
        <v>478386017</v>
      </c>
      <c r="N320" s="6">
        <v>452750379</v>
      </c>
      <c r="O320" s="6">
        <v>438817815</v>
      </c>
      <c r="P320" s="6">
        <v>429617457</v>
      </c>
      <c r="Q320" s="6">
        <v>417217844</v>
      </c>
      <c r="R320" s="6">
        <v>438612688</v>
      </c>
      <c r="S320" s="6">
        <v>473532365</v>
      </c>
      <c r="T320" s="6">
        <v>478667436</v>
      </c>
      <c r="U320" s="6">
        <v>547435598</v>
      </c>
      <c r="V320" s="6">
        <v>548603330</v>
      </c>
      <c r="W320" s="6">
        <v>536108243</v>
      </c>
      <c r="X320" s="6">
        <v>512990658</v>
      </c>
      <c r="Y320" s="6">
        <v>550083109</v>
      </c>
      <c r="Z320" s="6">
        <v>615760149</v>
      </c>
      <c r="AA320" s="6">
        <v>654875463</v>
      </c>
      <c r="AB320" s="6">
        <v>731245348</v>
      </c>
      <c r="AC320" s="6">
        <v>682011493</v>
      </c>
      <c r="AD320" s="6">
        <v>671346400</v>
      </c>
      <c r="AE320" s="6">
        <f>+'Balance Sheet by Segment (Y)'!J316</f>
        <v>734486431</v>
      </c>
    </row>
    <row r="321" spans="1:31" ht="15" customHeight="1" x14ac:dyDescent="0.15">
      <c r="A321" s="4" t="s">
        <v>23</v>
      </c>
      <c r="B321" s="4" t="s">
        <v>24</v>
      </c>
      <c r="C321" s="5" t="s">
        <v>142</v>
      </c>
      <c r="D321" s="11">
        <v>0</v>
      </c>
      <c r="E321" s="11">
        <v>0</v>
      </c>
      <c r="F321" s="11">
        <v>0</v>
      </c>
      <c r="G321" s="11">
        <v>0</v>
      </c>
      <c r="H321" s="6">
        <v>105431456</v>
      </c>
      <c r="I321" s="6">
        <v>106551752</v>
      </c>
      <c r="J321" s="6">
        <v>110190759</v>
      </c>
      <c r="K321" s="6">
        <v>115681078</v>
      </c>
      <c r="L321" s="6">
        <v>124627208</v>
      </c>
      <c r="M321" s="6">
        <v>115586502</v>
      </c>
      <c r="N321" s="6">
        <v>110213133</v>
      </c>
      <c r="O321" s="6">
        <v>102148227</v>
      </c>
      <c r="P321" s="6">
        <v>100976224</v>
      </c>
      <c r="Q321" s="6">
        <v>98601929</v>
      </c>
      <c r="R321" s="6">
        <v>101803885</v>
      </c>
      <c r="S321" s="6">
        <v>109530316</v>
      </c>
      <c r="T321" s="6">
        <v>110046534</v>
      </c>
      <c r="U321" s="6">
        <v>123771601</v>
      </c>
      <c r="V321" s="6">
        <v>122066189</v>
      </c>
      <c r="W321" s="6">
        <v>112665712</v>
      </c>
      <c r="X321" s="6">
        <v>108038674</v>
      </c>
      <c r="Y321" s="6">
        <v>113185422</v>
      </c>
      <c r="Z321" s="6">
        <v>118921141</v>
      </c>
      <c r="AA321" s="6">
        <v>137234563</v>
      </c>
      <c r="AB321" s="6">
        <v>132749942</v>
      </c>
      <c r="AC321" s="6">
        <v>117218750</v>
      </c>
      <c r="AD321" s="6">
        <v>113962007</v>
      </c>
      <c r="AE321" s="6">
        <f>+'Balance Sheet by Segment (Y)'!J317</f>
        <v>123099469</v>
      </c>
    </row>
    <row r="322" spans="1:31" ht="15" customHeight="1" x14ac:dyDescent="0.15">
      <c r="A322" s="4" t="s">
        <v>23</v>
      </c>
      <c r="B322" s="4" t="s">
        <v>24</v>
      </c>
      <c r="C322" s="5" t="s">
        <v>143</v>
      </c>
      <c r="D322" s="6">
        <v>10611809</v>
      </c>
      <c r="E322" s="6">
        <v>10344414</v>
      </c>
      <c r="F322" s="6">
        <v>10780163</v>
      </c>
      <c r="G322" s="6">
        <v>18238139</v>
      </c>
      <c r="H322" s="6">
        <v>15594168</v>
      </c>
      <c r="I322" s="6">
        <v>15392822</v>
      </c>
      <c r="J322" s="6">
        <v>17052587</v>
      </c>
      <c r="K322" s="6">
        <v>25796544</v>
      </c>
      <c r="L322" s="6">
        <v>33347203</v>
      </c>
      <c r="M322" s="6">
        <v>37843028</v>
      </c>
      <c r="N322" s="6">
        <v>36657215</v>
      </c>
      <c r="O322" s="6">
        <v>31570978</v>
      </c>
      <c r="P322" s="6">
        <v>36262859</v>
      </c>
      <c r="Q322" s="6">
        <v>36539543</v>
      </c>
      <c r="R322" s="6">
        <v>39711440</v>
      </c>
      <c r="S322" s="6">
        <v>42336160</v>
      </c>
      <c r="T322" s="6">
        <v>43908123</v>
      </c>
      <c r="U322" s="6">
        <v>49582522</v>
      </c>
      <c r="V322" s="6">
        <v>50419417</v>
      </c>
      <c r="W322" s="6">
        <v>47131056</v>
      </c>
      <c r="X322" s="6">
        <v>46314224</v>
      </c>
      <c r="Y322" s="6">
        <v>52571111</v>
      </c>
      <c r="Z322" s="6">
        <v>58530678</v>
      </c>
      <c r="AA322" s="6">
        <v>58117086</v>
      </c>
      <c r="AB322" s="6">
        <v>65926737</v>
      </c>
      <c r="AC322" s="6">
        <v>60587741</v>
      </c>
      <c r="AD322" s="6">
        <v>55974040</v>
      </c>
      <c r="AE322" s="6">
        <f>+'Balance Sheet by Segment (Y)'!J318</f>
        <v>53366608</v>
      </c>
    </row>
    <row r="323" spans="1:31" ht="15" customHeight="1" x14ac:dyDescent="0.15">
      <c r="A323" s="7" t="s">
        <v>23</v>
      </c>
      <c r="B323" s="7" t="s">
        <v>24</v>
      </c>
      <c r="C323" s="8" t="s">
        <v>144</v>
      </c>
      <c r="D323" s="9">
        <v>442534339</v>
      </c>
      <c r="E323" s="9">
        <v>473051553</v>
      </c>
      <c r="F323" s="9">
        <v>486963874</v>
      </c>
      <c r="G323" s="9">
        <v>527633814</v>
      </c>
      <c r="H323" s="9">
        <v>591525615</v>
      </c>
      <c r="I323" s="9">
        <v>613771656</v>
      </c>
      <c r="J323" s="9">
        <v>683701261</v>
      </c>
      <c r="K323" s="9">
        <v>782346299</v>
      </c>
      <c r="L323" s="9">
        <v>874255241</v>
      </c>
      <c r="M323" s="9">
        <v>801048163</v>
      </c>
      <c r="N323" s="9">
        <v>762072862</v>
      </c>
      <c r="O323" s="9">
        <v>693976692</v>
      </c>
      <c r="P323" s="9">
        <v>680056376</v>
      </c>
      <c r="Q323" s="9">
        <v>662842755</v>
      </c>
      <c r="R323" s="9">
        <v>697669824</v>
      </c>
      <c r="S323" s="9">
        <v>763190734</v>
      </c>
      <c r="T323" s="9">
        <v>782317005</v>
      </c>
      <c r="U323" s="9">
        <v>889979108</v>
      </c>
      <c r="V323" s="9">
        <v>887580752</v>
      </c>
      <c r="W323" s="9">
        <v>864006144</v>
      </c>
      <c r="X323" s="9">
        <v>830003109</v>
      </c>
      <c r="Y323" s="9">
        <v>888465368</v>
      </c>
      <c r="Z323" s="9">
        <v>971647588</v>
      </c>
      <c r="AA323" s="9">
        <v>1010655886</v>
      </c>
      <c r="AB323" s="9">
        <v>1112621492</v>
      </c>
      <c r="AC323" s="9">
        <v>1023329988</v>
      </c>
      <c r="AD323" s="9">
        <v>969497178</v>
      </c>
      <c r="AE323" s="9">
        <f>+'Balance Sheet by Segment (Y)'!J319</f>
        <v>1083562299</v>
      </c>
    </row>
    <row r="324" spans="1:31" ht="15" customHeight="1" x14ac:dyDescent="0.15">
      <c r="A324" s="7" t="s">
        <v>23</v>
      </c>
      <c r="B324" s="7" t="s">
        <v>24</v>
      </c>
      <c r="C324" s="8" t="s">
        <v>145</v>
      </c>
      <c r="D324" s="9">
        <v>854067308</v>
      </c>
      <c r="E324" s="9">
        <v>905791138</v>
      </c>
      <c r="F324" s="9">
        <v>923598294</v>
      </c>
      <c r="G324" s="9">
        <v>970116585</v>
      </c>
      <c r="H324" s="9">
        <v>1097306252</v>
      </c>
      <c r="I324" s="9">
        <v>1119782739</v>
      </c>
      <c r="J324" s="9">
        <v>1198578396</v>
      </c>
      <c r="K324" s="9">
        <v>1321347529</v>
      </c>
      <c r="L324" s="9">
        <v>1444625692</v>
      </c>
      <c r="M324" s="9">
        <v>1344013188</v>
      </c>
      <c r="N324" s="9">
        <v>1278458410</v>
      </c>
      <c r="O324" s="9">
        <v>1172594191</v>
      </c>
      <c r="P324" s="9">
        <v>1132720963</v>
      </c>
      <c r="Q324" s="9">
        <v>1104084177</v>
      </c>
      <c r="R324" s="9">
        <v>1133399358</v>
      </c>
      <c r="S324" s="9">
        <v>1284326700</v>
      </c>
      <c r="T324" s="9">
        <v>1296999116</v>
      </c>
      <c r="U324" s="9">
        <v>1488915095</v>
      </c>
      <c r="V324" s="9">
        <v>1497351063</v>
      </c>
      <c r="W324" s="9">
        <v>1442907184</v>
      </c>
      <c r="X324" s="9">
        <v>1332154112</v>
      </c>
      <c r="Y324" s="9">
        <v>1378644072</v>
      </c>
      <c r="Z324" s="9">
        <v>1473049008</v>
      </c>
      <c r="AA324" s="9">
        <v>1512285349</v>
      </c>
      <c r="AB324" s="9">
        <v>1658536162</v>
      </c>
      <c r="AC324" s="9">
        <v>1529750093</v>
      </c>
      <c r="AD324" s="9">
        <v>1492981483</v>
      </c>
      <c r="AE324" s="9">
        <f>+'Balance Sheet by Segment (Y)'!J320</f>
        <v>1641594660</v>
      </c>
    </row>
    <row r="325" spans="1:31" ht="15" customHeight="1" x14ac:dyDescent="0.15">
      <c r="A325" s="4" t="s">
        <v>23</v>
      </c>
      <c r="B325" s="4" t="s">
        <v>24</v>
      </c>
      <c r="C325" s="5" t="s">
        <v>147</v>
      </c>
      <c r="D325" s="6">
        <v>275007879</v>
      </c>
      <c r="E325" s="6">
        <v>282060242</v>
      </c>
      <c r="F325" s="6">
        <v>281204302</v>
      </c>
      <c r="G325" s="6">
        <v>325564797</v>
      </c>
      <c r="H325" s="6">
        <v>353890614</v>
      </c>
      <c r="I325" s="6">
        <v>342585688</v>
      </c>
      <c r="J325" s="6">
        <v>367453513</v>
      </c>
      <c r="K325" s="6">
        <v>318866923</v>
      </c>
      <c r="L325" s="6">
        <v>376790303</v>
      </c>
      <c r="M325" s="6">
        <v>348583202</v>
      </c>
      <c r="N325" s="6">
        <v>280568438</v>
      </c>
      <c r="O325" s="6">
        <v>276981941</v>
      </c>
      <c r="P325" s="6">
        <v>228794377</v>
      </c>
      <c r="Q325" s="6">
        <v>277427599</v>
      </c>
      <c r="R325" s="6">
        <v>228439256</v>
      </c>
      <c r="S325" s="6">
        <v>303033167</v>
      </c>
      <c r="T325" s="6">
        <v>334811467</v>
      </c>
      <c r="U325" s="6">
        <v>386668015</v>
      </c>
      <c r="V325" s="6">
        <v>405950130</v>
      </c>
      <c r="W325" s="6">
        <v>405685716</v>
      </c>
      <c r="X325" s="6">
        <v>364603355</v>
      </c>
      <c r="Y325" s="6">
        <v>350573537</v>
      </c>
      <c r="Z325" s="6">
        <v>367226077</v>
      </c>
      <c r="AA325" s="6">
        <v>338728333</v>
      </c>
      <c r="AB325" s="6">
        <v>378226540</v>
      </c>
      <c r="AC325" s="6">
        <v>342156247</v>
      </c>
      <c r="AD325" s="6">
        <v>321424551</v>
      </c>
      <c r="AE325" s="6">
        <f>+'Balance Sheet by Segment (Y)'!J321</f>
        <v>318105789</v>
      </c>
    </row>
    <row r="326" spans="1:31" ht="15" customHeight="1" x14ac:dyDescent="0.15">
      <c r="A326" s="4" t="s">
        <v>23</v>
      </c>
      <c r="B326" s="4" t="s">
        <v>24</v>
      </c>
      <c r="C326" s="5" t="s">
        <v>148</v>
      </c>
      <c r="D326" s="11">
        <v>0</v>
      </c>
      <c r="E326" s="11">
        <v>0</v>
      </c>
      <c r="F326" s="11">
        <v>0</v>
      </c>
      <c r="G326" s="11">
        <v>0</v>
      </c>
      <c r="H326" s="6">
        <v>15219469</v>
      </c>
      <c r="I326" s="6">
        <v>10021504</v>
      </c>
      <c r="J326" s="6">
        <v>9718716</v>
      </c>
      <c r="K326" s="6">
        <v>12009154</v>
      </c>
      <c r="L326" s="6">
        <v>14133353</v>
      </c>
      <c r="M326" s="6">
        <v>13616319</v>
      </c>
      <c r="N326" s="6">
        <v>17218389</v>
      </c>
      <c r="O326" s="6">
        <v>14417440</v>
      </c>
      <c r="P326" s="6">
        <v>15426370</v>
      </c>
      <c r="Q326" s="6">
        <v>14354933</v>
      </c>
      <c r="R326" s="6">
        <v>16250438</v>
      </c>
      <c r="S326" s="6">
        <v>18144494</v>
      </c>
      <c r="T326" s="6">
        <v>16418773</v>
      </c>
      <c r="U326" s="6">
        <v>18911324</v>
      </c>
      <c r="V326" s="6">
        <v>19143620</v>
      </c>
      <c r="W326" s="6">
        <v>18331551</v>
      </c>
      <c r="X326" s="6">
        <v>18785782</v>
      </c>
      <c r="Y326" s="6">
        <v>20525485</v>
      </c>
      <c r="Z326" s="6">
        <v>23486717</v>
      </c>
      <c r="AA326" s="6">
        <v>25335744</v>
      </c>
      <c r="AB326" s="6">
        <v>29617769</v>
      </c>
      <c r="AC326" s="6">
        <v>26467859</v>
      </c>
      <c r="AD326" s="6">
        <v>40982373</v>
      </c>
      <c r="AE326" s="6">
        <f>+'Balance Sheet by Segment (Y)'!J322</f>
        <v>23534948</v>
      </c>
    </row>
    <row r="327" spans="1:31" ht="15" customHeight="1" x14ac:dyDescent="0.15">
      <c r="A327" s="4" t="s">
        <v>23</v>
      </c>
      <c r="B327" s="4" t="s">
        <v>24</v>
      </c>
      <c r="C327" s="5" t="s">
        <v>138</v>
      </c>
      <c r="D327" s="6">
        <v>83720550</v>
      </c>
      <c r="E327" s="6">
        <v>93743379</v>
      </c>
      <c r="F327" s="6">
        <v>82396240</v>
      </c>
      <c r="G327" s="6">
        <v>119281340</v>
      </c>
      <c r="H327" s="6">
        <v>88231237</v>
      </c>
      <c r="I327" s="6">
        <v>91098157</v>
      </c>
      <c r="J327" s="6">
        <v>93208780</v>
      </c>
      <c r="K327" s="6">
        <v>123786873</v>
      </c>
      <c r="L327" s="6">
        <v>91588451</v>
      </c>
      <c r="M327" s="6">
        <v>80699638</v>
      </c>
      <c r="N327" s="6">
        <v>107246537</v>
      </c>
      <c r="O327" s="6">
        <v>109271424</v>
      </c>
      <c r="P327" s="6">
        <v>84449404</v>
      </c>
      <c r="Q327" s="6">
        <v>89572258</v>
      </c>
      <c r="R327" s="6">
        <v>104836088</v>
      </c>
      <c r="S327" s="6">
        <v>130629209</v>
      </c>
      <c r="T327" s="6">
        <v>107215972</v>
      </c>
      <c r="U327" s="6">
        <v>115806643</v>
      </c>
      <c r="V327" s="6">
        <v>116122554</v>
      </c>
      <c r="W327" s="6">
        <v>125231586</v>
      </c>
      <c r="X327" s="6">
        <v>97391820</v>
      </c>
      <c r="Y327" s="6">
        <v>106984151</v>
      </c>
      <c r="Z327" s="6">
        <v>117897674</v>
      </c>
      <c r="AA327" s="6">
        <v>133479906</v>
      </c>
      <c r="AB327" s="6">
        <v>141136634</v>
      </c>
      <c r="AC327" s="6">
        <v>125061153</v>
      </c>
      <c r="AD327" s="6">
        <v>126732744</v>
      </c>
      <c r="AE327" s="6">
        <f>+'Balance Sheet by Segment (Y)'!J323</f>
        <v>155657934</v>
      </c>
    </row>
    <row r="328" spans="1:31" ht="15" customHeight="1" x14ac:dyDescent="0.15">
      <c r="A328" s="4" t="s">
        <v>23</v>
      </c>
      <c r="B328" s="4" t="s">
        <v>24</v>
      </c>
      <c r="C328" s="5" t="s">
        <v>149</v>
      </c>
      <c r="D328" s="6">
        <v>731679</v>
      </c>
      <c r="E328" s="6">
        <v>916598</v>
      </c>
      <c r="F328" s="6">
        <v>995278</v>
      </c>
      <c r="G328" s="6">
        <v>1491137</v>
      </c>
      <c r="H328" s="6">
        <v>816701</v>
      </c>
      <c r="I328" s="6">
        <v>992228</v>
      </c>
      <c r="J328" s="6">
        <v>704061</v>
      </c>
      <c r="K328" s="6">
        <v>1786025</v>
      </c>
      <c r="L328" s="6">
        <v>822883</v>
      </c>
      <c r="M328" s="6">
        <v>761020</v>
      </c>
      <c r="N328" s="6">
        <v>842138</v>
      </c>
      <c r="O328" s="6">
        <v>1053287</v>
      </c>
      <c r="P328" s="6">
        <v>1139325</v>
      </c>
      <c r="Q328" s="6">
        <v>8460453</v>
      </c>
      <c r="R328" s="6">
        <v>9064218</v>
      </c>
      <c r="S328" s="6">
        <v>414049</v>
      </c>
      <c r="T328" s="6">
        <v>873237</v>
      </c>
      <c r="U328" s="6">
        <v>1144694</v>
      </c>
      <c r="V328" s="6">
        <v>328488</v>
      </c>
      <c r="W328" s="6">
        <v>2003539</v>
      </c>
      <c r="X328" s="6">
        <v>757078</v>
      </c>
      <c r="Y328" s="6">
        <v>398883</v>
      </c>
      <c r="Z328" s="6">
        <v>900201</v>
      </c>
      <c r="AA328" s="6">
        <v>50647484</v>
      </c>
      <c r="AB328" s="6">
        <v>57228395</v>
      </c>
      <c r="AC328" s="6">
        <v>54121744</v>
      </c>
      <c r="AD328" s="6">
        <v>47230897</v>
      </c>
      <c r="AE328" s="6">
        <f>+'Balance Sheet by Segment (Y)'!J324</f>
        <v>1560814</v>
      </c>
    </row>
    <row r="329" spans="1:31" ht="15" customHeight="1" x14ac:dyDescent="0.15">
      <c r="A329" s="4" t="s">
        <v>23</v>
      </c>
      <c r="B329" s="4" t="s">
        <v>24</v>
      </c>
      <c r="C329" s="5" t="s">
        <v>150</v>
      </c>
      <c r="D329" s="6">
        <v>4985832</v>
      </c>
      <c r="E329" s="6">
        <v>5656147</v>
      </c>
      <c r="F329" s="6">
        <v>4851960</v>
      </c>
      <c r="G329" s="6">
        <v>7125053</v>
      </c>
      <c r="H329" s="6">
        <v>7052564</v>
      </c>
      <c r="I329" s="6">
        <v>7707986</v>
      </c>
      <c r="J329" s="6">
        <v>9460020</v>
      </c>
      <c r="K329" s="6">
        <v>17672852</v>
      </c>
      <c r="L329" s="6">
        <v>17600614</v>
      </c>
      <c r="M329" s="6">
        <v>18503540</v>
      </c>
      <c r="N329" s="6">
        <v>16057818</v>
      </c>
      <c r="O329" s="6">
        <v>18860231</v>
      </c>
      <c r="P329" s="6">
        <v>16832043</v>
      </c>
      <c r="Q329" s="6">
        <v>15282238</v>
      </c>
      <c r="R329" s="6">
        <v>15250229</v>
      </c>
      <c r="S329" s="6">
        <v>15115870</v>
      </c>
      <c r="T329" s="6">
        <v>16086230</v>
      </c>
      <c r="U329" s="6">
        <v>18255031</v>
      </c>
      <c r="V329" s="6">
        <v>25915329</v>
      </c>
      <c r="W329" s="6">
        <v>14329421</v>
      </c>
      <c r="X329" s="6">
        <v>11273021</v>
      </c>
      <c r="Y329" s="6">
        <v>10450470</v>
      </c>
      <c r="Z329" s="6">
        <v>10604823</v>
      </c>
      <c r="AA329" s="6">
        <v>12130504</v>
      </c>
      <c r="AB329" s="6">
        <v>10860237</v>
      </c>
      <c r="AC329" s="6">
        <v>10063894</v>
      </c>
      <c r="AD329" s="6">
        <v>10418508</v>
      </c>
      <c r="AE329" s="6">
        <f>+'Balance Sheet by Segment (Y)'!J325</f>
        <v>10255432</v>
      </c>
    </row>
    <row r="330" spans="1:31" ht="15" customHeight="1" x14ac:dyDescent="0.15">
      <c r="A330" s="4" t="s">
        <v>23</v>
      </c>
      <c r="B330" s="4" t="s">
        <v>24</v>
      </c>
      <c r="C330" s="5" t="s">
        <v>151</v>
      </c>
      <c r="D330" s="6">
        <v>174463</v>
      </c>
      <c r="E330" s="6">
        <v>223645</v>
      </c>
      <c r="F330" s="6">
        <v>496127</v>
      </c>
      <c r="G330" s="6">
        <v>458720</v>
      </c>
      <c r="H330" s="11">
        <v>0</v>
      </c>
      <c r="I330" s="11">
        <v>0</v>
      </c>
      <c r="J330" s="6">
        <v>72078</v>
      </c>
      <c r="K330" s="6">
        <v>134071</v>
      </c>
      <c r="L330" s="6">
        <v>1803733</v>
      </c>
      <c r="M330" s="6">
        <v>4012576</v>
      </c>
      <c r="N330" s="6">
        <v>158944</v>
      </c>
      <c r="O330" s="11">
        <v>0</v>
      </c>
      <c r="P330" s="11">
        <v>0</v>
      </c>
      <c r="Q330" s="11">
        <v>0</v>
      </c>
      <c r="R330" s="11">
        <v>0</v>
      </c>
      <c r="S330" s="11">
        <v>0</v>
      </c>
      <c r="T330" s="6">
        <v>50551</v>
      </c>
      <c r="U330" s="11">
        <v>0</v>
      </c>
      <c r="V330" s="6">
        <v>21833</v>
      </c>
      <c r="W330" s="6">
        <v>63151</v>
      </c>
      <c r="X330" s="6">
        <v>52834</v>
      </c>
      <c r="Y330" s="11">
        <v>0</v>
      </c>
      <c r="Z330" s="11">
        <v>0</v>
      </c>
      <c r="AA330" s="11">
        <v>0</v>
      </c>
      <c r="AB330" s="11">
        <v>0</v>
      </c>
      <c r="AC330" s="11">
        <v>0</v>
      </c>
      <c r="AD330" s="11">
        <v>0</v>
      </c>
      <c r="AE330" s="11">
        <f>+'Balance Sheet by Segment (Y)'!J326</f>
        <v>1301192</v>
      </c>
    </row>
    <row r="331" spans="1:31" ht="15" customHeight="1" x14ac:dyDescent="0.15">
      <c r="A331" s="4" t="s">
        <v>23</v>
      </c>
      <c r="B331" s="4" t="s">
        <v>24</v>
      </c>
      <c r="C331" s="5" t="s">
        <v>152</v>
      </c>
      <c r="D331" s="6">
        <v>6848022</v>
      </c>
      <c r="E331" s="6">
        <v>8172838</v>
      </c>
      <c r="F331" s="6">
        <v>7470368</v>
      </c>
      <c r="G331" s="6">
        <v>5231600</v>
      </c>
      <c r="H331" s="6">
        <v>7393662</v>
      </c>
      <c r="I331" s="6">
        <v>8947180</v>
      </c>
      <c r="J331" s="6">
        <v>8799238</v>
      </c>
      <c r="K331" s="6">
        <v>6526493</v>
      </c>
      <c r="L331" s="6">
        <v>10328555</v>
      </c>
      <c r="M331" s="6">
        <v>11161706</v>
      </c>
      <c r="N331" s="6">
        <v>8166503</v>
      </c>
      <c r="O331" s="6">
        <v>5254177</v>
      </c>
      <c r="P331" s="6">
        <v>7082504</v>
      </c>
      <c r="Q331" s="6">
        <v>7689457</v>
      </c>
      <c r="R331" s="6">
        <v>7440936</v>
      </c>
      <c r="S331" s="6">
        <v>5981107</v>
      </c>
      <c r="T331" s="6">
        <v>8687685</v>
      </c>
      <c r="U331" s="6">
        <v>10775690</v>
      </c>
      <c r="V331" s="6">
        <v>9570163</v>
      </c>
      <c r="W331" s="6">
        <v>5681560</v>
      </c>
      <c r="X331" s="6">
        <v>8492824</v>
      </c>
      <c r="Y331" s="6">
        <v>10276088</v>
      </c>
      <c r="Z331" s="6">
        <v>10177853</v>
      </c>
      <c r="AA331" s="6">
        <v>7064157</v>
      </c>
      <c r="AB331" s="6">
        <v>11127147</v>
      </c>
      <c r="AC331" s="6">
        <v>11979333</v>
      </c>
      <c r="AD331" s="6">
        <v>9194186</v>
      </c>
      <c r="AE331" s="6">
        <f>+'Balance Sheet by Segment (Y)'!J327</f>
        <v>6368961</v>
      </c>
    </row>
    <row r="332" spans="1:31" ht="15" customHeight="1" x14ac:dyDescent="0.15">
      <c r="A332" s="7" t="s">
        <v>23</v>
      </c>
      <c r="B332" s="7" t="s">
        <v>24</v>
      </c>
      <c r="C332" s="8" t="s">
        <v>155</v>
      </c>
      <c r="D332" s="9">
        <v>371468425</v>
      </c>
      <c r="E332" s="9">
        <v>390772849</v>
      </c>
      <c r="F332" s="9">
        <v>377414275</v>
      </c>
      <c r="G332" s="9">
        <v>459152647</v>
      </c>
      <c r="H332" s="9">
        <v>472604247</v>
      </c>
      <c r="I332" s="9">
        <v>461352743</v>
      </c>
      <c r="J332" s="9">
        <v>489416406</v>
      </c>
      <c r="K332" s="9">
        <v>480782391</v>
      </c>
      <c r="L332" s="9">
        <v>513067892</v>
      </c>
      <c r="M332" s="9">
        <v>477338001</v>
      </c>
      <c r="N332" s="9">
        <v>430258767</v>
      </c>
      <c r="O332" s="9">
        <v>425838500</v>
      </c>
      <c r="P332" s="9">
        <v>353724023</v>
      </c>
      <c r="Q332" s="9">
        <v>412786938</v>
      </c>
      <c r="R332" s="9">
        <v>381281165</v>
      </c>
      <c r="S332" s="9">
        <v>473317896</v>
      </c>
      <c r="T332" s="9">
        <v>484143915</v>
      </c>
      <c r="U332" s="9">
        <v>551561397</v>
      </c>
      <c r="V332" s="9">
        <v>577052117</v>
      </c>
      <c r="W332" s="9">
        <v>571326524</v>
      </c>
      <c r="X332" s="9">
        <v>501356714</v>
      </c>
      <c r="Y332" s="9">
        <v>499208614</v>
      </c>
      <c r="Z332" s="9">
        <v>530293345</v>
      </c>
      <c r="AA332" s="9">
        <v>567386128</v>
      </c>
      <c r="AB332" s="9">
        <v>628196722</v>
      </c>
      <c r="AC332" s="9">
        <v>569850230</v>
      </c>
      <c r="AD332" s="9">
        <v>555983259</v>
      </c>
      <c r="AE332" s="9">
        <f>+'Balance Sheet by Segment (Y)'!J328</f>
        <v>516785070</v>
      </c>
    </row>
    <row r="333" spans="1:31" ht="15" customHeight="1" x14ac:dyDescent="0.15">
      <c r="A333" s="4" t="s">
        <v>23</v>
      </c>
      <c r="B333" s="4" t="s">
        <v>24</v>
      </c>
      <c r="C333" s="5" t="s">
        <v>147</v>
      </c>
      <c r="D333" s="6">
        <v>118557530</v>
      </c>
      <c r="E333" s="6">
        <v>122447273</v>
      </c>
      <c r="F333" s="6">
        <v>145490154</v>
      </c>
      <c r="G333" s="6">
        <v>105672082</v>
      </c>
      <c r="H333" s="6">
        <v>101889824</v>
      </c>
      <c r="I333" s="6">
        <v>109538482</v>
      </c>
      <c r="J333" s="6">
        <v>118472659</v>
      </c>
      <c r="K333" s="6">
        <v>130836911</v>
      </c>
      <c r="L333" s="6">
        <v>137446207</v>
      </c>
      <c r="M333" s="6">
        <v>132378046</v>
      </c>
      <c r="N333" s="6">
        <v>164427923</v>
      </c>
      <c r="O333" s="6">
        <v>106783829</v>
      </c>
      <c r="P333" s="6">
        <v>107240235</v>
      </c>
      <c r="Q333" s="6">
        <v>39890875</v>
      </c>
      <c r="R333" s="6">
        <v>73818493</v>
      </c>
      <c r="S333" s="6">
        <v>70110672</v>
      </c>
      <c r="T333" s="6">
        <v>69590688</v>
      </c>
      <c r="U333" s="6">
        <v>86520302</v>
      </c>
      <c r="V333" s="6">
        <v>79465479</v>
      </c>
      <c r="W333" s="6">
        <v>54530284</v>
      </c>
      <c r="X333" s="6">
        <v>59035906</v>
      </c>
      <c r="Y333" s="6">
        <v>56949108</v>
      </c>
      <c r="Z333" s="6">
        <v>52911281</v>
      </c>
      <c r="AA333" s="6">
        <v>50517002</v>
      </c>
      <c r="AB333" s="6">
        <v>55065063</v>
      </c>
      <c r="AC333" s="6">
        <v>51454439</v>
      </c>
      <c r="AD333" s="6">
        <v>47115504</v>
      </c>
      <c r="AE333" s="6">
        <f>+'Balance Sheet by Segment (Y)'!J329</f>
        <v>153394412</v>
      </c>
    </row>
    <row r="334" spans="1:31" ht="15" customHeight="1" x14ac:dyDescent="0.15">
      <c r="A334" s="4" t="s">
        <v>23</v>
      </c>
      <c r="B334" s="4" t="s">
        <v>24</v>
      </c>
      <c r="C334" s="5" t="s">
        <v>148</v>
      </c>
      <c r="D334" s="11">
        <v>0</v>
      </c>
      <c r="E334" s="11">
        <v>0</v>
      </c>
      <c r="F334" s="11">
        <v>0</v>
      </c>
      <c r="G334" s="11">
        <v>0</v>
      </c>
      <c r="H334" s="6">
        <v>108538109</v>
      </c>
      <c r="I334" s="6">
        <v>124191741</v>
      </c>
      <c r="J334" s="6">
        <v>144221029</v>
      </c>
      <c r="K334" s="6">
        <v>172827501</v>
      </c>
      <c r="L334" s="6">
        <v>199723676</v>
      </c>
      <c r="M334" s="6">
        <v>190974836</v>
      </c>
      <c r="N334" s="6">
        <v>183255337</v>
      </c>
      <c r="O334" s="6">
        <v>174895938</v>
      </c>
      <c r="P334" s="6">
        <v>173462218</v>
      </c>
      <c r="Q334" s="6">
        <v>169722314</v>
      </c>
      <c r="R334" s="6">
        <v>180155983</v>
      </c>
      <c r="S334" s="6">
        <v>189780286</v>
      </c>
      <c r="T334" s="6">
        <v>182713885</v>
      </c>
      <c r="U334" s="6">
        <v>212828190</v>
      </c>
      <c r="V334" s="6">
        <v>217537195</v>
      </c>
      <c r="W334" s="6">
        <v>215763220</v>
      </c>
      <c r="X334" s="6">
        <v>209352058</v>
      </c>
      <c r="Y334" s="6">
        <v>226398562</v>
      </c>
      <c r="Z334" s="6">
        <v>249835065</v>
      </c>
      <c r="AA334" s="6">
        <v>267493425</v>
      </c>
      <c r="AB334" s="6">
        <v>274785652</v>
      </c>
      <c r="AC334" s="6">
        <v>247260556</v>
      </c>
      <c r="AD334" s="6">
        <v>221464101</v>
      </c>
      <c r="AE334" s="6">
        <f>+'Balance Sheet by Segment (Y)'!J330</f>
        <v>239010638</v>
      </c>
    </row>
    <row r="335" spans="1:31" ht="15" customHeight="1" x14ac:dyDescent="0.15">
      <c r="A335" s="4" t="s">
        <v>23</v>
      </c>
      <c r="B335" s="4" t="s">
        <v>24</v>
      </c>
      <c r="C335" s="5" t="s">
        <v>157</v>
      </c>
      <c r="D335" s="6">
        <v>97177</v>
      </c>
      <c r="E335" s="6">
        <v>156299</v>
      </c>
      <c r="F335" s="6">
        <v>36101</v>
      </c>
      <c r="G335" s="6">
        <v>177915</v>
      </c>
      <c r="H335" s="6">
        <v>357840</v>
      </c>
      <c r="I335" s="6">
        <v>680398</v>
      </c>
      <c r="J335" s="6">
        <v>262878</v>
      </c>
      <c r="K335" s="6">
        <v>1316230</v>
      </c>
      <c r="L335" s="6">
        <v>708181</v>
      </c>
      <c r="M335" s="6">
        <v>512782</v>
      </c>
      <c r="N335" s="6">
        <v>339987</v>
      </c>
      <c r="O335" s="6">
        <v>874755</v>
      </c>
      <c r="P335" s="6">
        <v>750619</v>
      </c>
      <c r="Q335" s="6">
        <v>599141</v>
      </c>
      <c r="R335" s="6">
        <v>565049</v>
      </c>
      <c r="S335" s="6">
        <v>469176</v>
      </c>
      <c r="T335" s="6">
        <v>421074</v>
      </c>
      <c r="U335" s="6">
        <v>487917</v>
      </c>
      <c r="V335" s="6">
        <v>3956029</v>
      </c>
      <c r="W335" s="6">
        <v>265500</v>
      </c>
      <c r="X335" s="6">
        <v>114264</v>
      </c>
      <c r="Y335" s="6">
        <v>200853</v>
      </c>
      <c r="Z335" s="6">
        <v>266030</v>
      </c>
      <c r="AA335" s="6">
        <v>164203</v>
      </c>
      <c r="AB335" s="6">
        <v>231448</v>
      </c>
      <c r="AC335" s="6">
        <v>239706</v>
      </c>
      <c r="AD335" s="6">
        <v>233332</v>
      </c>
      <c r="AE335" s="6">
        <f>+'Balance Sheet by Segment (Y)'!J331</f>
        <v>254485</v>
      </c>
    </row>
    <row r="336" spans="1:31" ht="15" customHeight="1" x14ac:dyDescent="0.15">
      <c r="A336" s="4" t="s">
        <v>23</v>
      </c>
      <c r="B336" s="4" t="s">
        <v>24</v>
      </c>
      <c r="C336" s="5" t="s">
        <v>149</v>
      </c>
      <c r="D336" s="6">
        <v>18827141</v>
      </c>
      <c r="E336" s="6">
        <v>20041102</v>
      </c>
      <c r="F336" s="6">
        <v>20148754</v>
      </c>
      <c r="G336" s="6">
        <v>20731758</v>
      </c>
      <c r="H336" s="6">
        <v>20585774</v>
      </c>
      <c r="I336" s="6">
        <v>20763975</v>
      </c>
      <c r="J336" s="11">
        <v>0</v>
      </c>
      <c r="K336" s="6">
        <v>72513969</v>
      </c>
      <c r="L336" s="6">
        <v>86978668</v>
      </c>
      <c r="M336" s="6">
        <v>81340675</v>
      </c>
      <c r="N336" s="6">
        <v>77796022</v>
      </c>
      <c r="O336" s="6">
        <v>70575164</v>
      </c>
      <c r="P336" s="6">
        <v>127916627</v>
      </c>
      <c r="Q336" s="6">
        <v>125761071</v>
      </c>
      <c r="R336" s="6">
        <v>41067125</v>
      </c>
      <c r="S336" s="6">
        <v>45066026</v>
      </c>
      <c r="T336" s="6">
        <v>45612656</v>
      </c>
      <c r="U336" s="6">
        <v>51842522</v>
      </c>
      <c r="V336" s="6">
        <v>51212943</v>
      </c>
      <c r="W336" s="6">
        <v>56969316</v>
      </c>
      <c r="X336" s="6">
        <v>53333518</v>
      </c>
      <c r="Y336" s="6">
        <v>56177158</v>
      </c>
      <c r="Z336" s="6">
        <v>59889126</v>
      </c>
      <c r="AA336" s="6">
        <v>11864213</v>
      </c>
      <c r="AB336" s="6">
        <v>10896320</v>
      </c>
      <c r="AC336" s="6">
        <v>10136169</v>
      </c>
      <c r="AD336" s="6">
        <v>9995675</v>
      </c>
      <c r="AE336" s="6">
        <f>+'Balance Sheet by Segment (Y)'!J332</f>
        <v>0</v>
      </c>
    </row>
    <row r="337" spans="1:31" ht="15" customHeight="1" x14ac:dyDescent="0.15">
      <c r="A337" s="4" t="s">
        <v>23</v>
      </c>
      <c r="B337" s="4" t="s">
        <v>24</v>
      </c>
      <c r="C337" s="5" t="s">
        <v>150</v>
      </c>
      <c r="D337" s="6">
        <v>38796944</v>
      </c>
      <c r="E337" s="6">
        <v>41642814</v>
      </c>
      <c r="F337" s="6">
        <v>43428418</v>
      </c>
      <c r="G337" s="11">
        <v>0</v>
      </c>
      <c r="H337" s="6">
        <v>2074168</v>
      </c>
      <c r="I337" s="6">
        <v>2117597</v>
      </c>
      <c r="J337" s="6">
        <v>2306454</v>
      </c>
      <c r="K337" s="6">
        <v>2453892</v>
      </c>
      <c r="L337" s="6">
        <v>2807144</v>
      </c>
      <c r="M337" s="6">
        <v>2698318</v>
      </c>
      <c r="N337" s="6">
        <v>2509980</v>
      </c>
      <c r="O337" s="6">
        <v>2433552</v>
      </c>
      <c r="P337" s="6">
        <v>2766347</v>
      </c>
      <c r="Q337" s="6">
        <v>2814055</v>
      </c>
      <c r="R337" s="6">
        <v>3142662</v>
      </c>
      <c r="S337" s="6">
        <v>3517929</v>
      </c>
      <c r="T337" s="6">
        <v>3422950</v>
      </c>
      <c r="U337" s="6">
        <v>4068501</v>
      </c>
      <c r="V337" s="6">
        <v>4220220</v>
      </c>
      <c r="W337" s="6">
        <v>3882711</v>
      </c>
      <c r="X337" s="6">
        <v>3711368</v>
      </c>
      <c r="Y337" s="6">
        <v>3874257</v>
      </c>
      <c r="Z337" s="6">
        <v>4345034</v>
      </c>
      <c r="AA337" s="6">
        <v>4365960</v>
      </c>
      <c r="AB337" s="6">
        <v>4906102</v>
      </c>
      <c r="AC337" s="6">
        <v>4247118</v>
      </c>
      <c r="AD337" s="6">
        <v>4015900</v>
      </c>
      <c r="AE337" s="6">
        <f>+'Balance Sheet by Segment (Y)'!J333</f>
        <v>4311309</v>
      </c>
    </row>
    <row r="338" spans="1:31" ht="15" customHeight="1" x14ac:dyDescent="0.15">
      <c r="A338" s="4" t="s">
        <v>23</v>
      </c>
      <c r="B338" s="4" t="s">
        <v>24</v>
      </c>
      <c r="C338" s="5" t="s">
        <v>158</v>
      </c>
      <c r="D338" s="11">
        <v>0</v>
      </c>
      <c r="E338" s="11">
        <v>0</v>
      </c>
      <c r="F338" s="11">
        <v>0</v>
      </c>
      <c r="G338" s="6">
        <v>46263082</v>
      </c>
      <c r="H338" s="6">
        <v>46136432</v>
      </c>
      <c r="I338" s="6">
        <v>47002230</v>
      </c>
      <c r="J338" s="6">
        <v>49596989</v>
      </c>
      <c r="K338" s="6">
        <v>61742666</v>
      </c>
      <c r="L338" s="6">
        <v>67824610</v>
      </c>
      <c r="M338" s="6">
        <v>63033691</v>
      </c>
      <c r="N338" s="6">
        <v>58997680</v>
      </c>
      <c r="O338" s="6">
        <v>59342268</v>
      </c>
      <c r="P338" s="6">
        <v>57803591</v>
      </c>
      <c r="Q338" s="6">
        <v>56426361</v>
      </c>
      <c r="R338" s="6">
        <v>59219447</v>
      </c>
      <c r="S338" s="6">
        <v>66312675</v>
      </c>
      <c r="T338" s="6">
        <v>69147247</v>
      </c>
      <c r="U338" s="6">
        <v>79066009</v>
      </c>
      <c r="V338" s="6">
        <v>75590140</v>
      </c>
      <c r="W338" s="6">
        <v>74578362</v>
      </c>
      <c r="X338" s="6">
        <v>71229686</v>
      </c>
      <c r="Y338" s="6">
        <v>75527739</v>
      </c>
      <c r="Z338" s="6">
        <v>83844773</v>
      </c>
      <c r="AA338" s="6">
        <v>94100726</v>
      </c>
      <c r="AB338" s="6">
        <v>107240513</v>
      </c>
      <c r="AC338" s="6">
        <v>102618719</v>
      </c>
      <c r="AD338" s="6">
        <v>103301319</v>
      </c>
      <c r="AE338" s="6">
        <f>+'Balance Sheet by Segment (Y)'!J334</f>
        <v>113474230</v>
      </c>
    </row>
    <row r="339" spans="1:31" ht="15" customHeight="1" x14ac:dyDescent="0.15">
      <c r="A339" s="4" t="s">
        <v>23</v>
      </c>
      <c r="B339" s="4" t="s">
        <v>24</v>
      </c>
      <c r="C339" s="5" t="s">
        <v>152</v>
      </c>
      <c r="D339" s="6">
        <v>799685</v>
      </c>
      <c r="E339" s="6">
        <v>842103</v>
      </c>
      <c r="F339" s="6">
        <v>830093</v>
      </c>
      <c r="G339" s="6">
        <v>888538</v>
      </c>
      <c r="H339" s="6">
        <v>522728</v>
      </c>
      <c r="I339" s="6">
        <v>512900</v>
      </c>
      <c r="J339" s="6">
        <v>539948</v>
      </c>
      <c r="K339" s="6">
        <v>618694</v>
      </c>
      <c r="L339" s="6">
        <v>699190</v>
      </c>
      <c r="M339" s="6">
        <v>621188</v>
      </c>
      <c r="N339" s="6">
        <v>566737</v>
      </c>
      <c r="O339" s="6">
        <v>498440</v>
      </c>
      <c r="P339" s="6">
        <v>470158</v>
      </c>
      <c r="Q339" s="6">
        <v>443229</v>
      </c>
      <c r="R339" s="6">
        <v>441761</v>
      </c>
      <c r="S339" s="6">
        <v>485927</v>
      </c>
      <c r="T339" s="6">
        <v>511745</v>
      </c>
      <c r="U339" s="6">
        <v>538175</v>
      </c>
      <c r="V339" s="6">
        <v>489749</v>
      </c>
      <c r="W339" s="6">
        <v>498306</v>
      </c>
      <c r="X339" s="6">
        <v>420356</v>
      </c>
      <c r="Y339" s="6">
        <v>431496</v>
      </c>
      <c r="Z339" s="6">
        <v>468559</v>
      </c>
      <c r="AA339" s="6">
        <v>1506135</v>
      </c>
      <c r="AB339" s="6">
        <v>1623490</v>
      </c>
      <c r="AC339" s="6">
        <v>1469400</v>
      </c>
      <c r="AD339" s="6">
        <v>1403546</v>
      </c>
      <c r="AE339" s="6">
        <f>+'Balance Sheet by Segment (Y)'!J335</f>
        <v>1652253</v>
      </c>
    </row>
    <row r="340" spans="1:31" ht="15" customHeight="1" x14ac:dyDescent="0.15">
      <c r="A340" s="7" t="s">
        <v>23</v>
      </c>
      <c r="B340" s="7" t="s">
        <v>24</v>
      </c>
      <c r="C340" s="8" t="s">
        <v>159</v>
      </c>
      <c r="D340" s="9">
        <v>177078477</v>
      </c>
      <c r="E340" s="9">
        <v>185129591</v>
      </c>
      <c r="F340" s="9">
        <v>209933520</v>
      </c>
      <c r="G340" s="9">
        <v>173733375</v>
      </c>
      <c r="H340" s="9">
        <v>280104875</v>
      </c>
      <c r="I340" s="9">
        <v>304807323</v>
      </c>
      <c r="J340" s="9">
        <v>315399957</v>
      </c>
      <c r="K340" s="9">
        <v>442309863</v>
      </c>
      <c r="L340" s="9">
        <v>496187676</v>
      </c>
      <c r="M340" s="9">
        <v>471559536</v>
      </c>
      <c r="N340" s="9">
        <v>487893666</v>
      </c>
      <c r="O340" s="9">
        <v>415403946</v>
      </c>
      <c r="P340" s="9">
        <v>470409795</v>
      </c>
      <c r="Q340" s="9">
        <v>395657046</v>
      </c>
      <c r="R340" s="9">
        <v>358410520</v>
      </c>
      <c r="S340" s="9">
        <v>375742691</v>
      </c>
      <c r="T340" s="9">
        <v>371420245</v>
      </c>
      <c r="U340" s="9">
        <v>435351616</v>
      </c>
      <c r="V340" s="9">
        <v>432471755</v>
      </c>
      <c r="W340" s="9">
        <v>406487699</v>
      </c>
      <c r="X340" s="9">
        <v>397197156</v>
      </c>
      <c r="Y340" s="9">
        <v>419559173</v>
      </c>
      <c r="Z340" s="9">
        <v>451559868</v>
      </c>
      <c r="AA340" s="9">
        <v>430011664</v>
      </c>
      <c r="AB340" s="9">
        <v>454748588</v>
      </c>
      <c r="AC340" s="9">
        <v>417426107</v>
      </c>
      <c r="AD340" s="9">
        <v>387529377</v>
      </c>
      <c r="AE340" s="9">
        <f>+'Balance Sheet by Segment (Y)'!J336</f>
        <v>512097327</v>
      </c>
    </row>
    <row r="341" spans="1:31" ht="15" customHeight="1" x14ac:dyDescent="0.15">
      <c r="A341" s="4" t="s">
        <v>23</v>
      </c>
      <c r="B341" s="4" t="s">
        <v>24</v>
      </c>
      <c r="C341" s="5" t="s">
        <v>160</v>
      </c>
      <c r="D341" s="6">
        <v>305520406</v>
      </c>
      <c r="E341" s="6">
        <v>329888698</v>
      </c>
      <c r="F341" s="6">
        <v>336250499</v>
      </c>
      <c r="G341" s="6">
        <v>337230563</v>
      </c>
      <c r="H341" s="6">
        <v>344597130</v>
      </c>
      <c r="I341" s="6">
        <v>353622673</v>
      </c>
      <c r="J341" s="6">
        <v>393762033</v>
      </c>
      <c r="K341" s="6">
        <v>398255275</v>
      </c>
      <c r="L341" s="6">
        <v>435370124</v>
      </c>
      <c r="M341" s="6">
        <v>395115651</v>
      </c>
      <c r="N341" s="6">
        <v>360305977</v>
      </c>
      <c r="O341" s="6">
        <v>331351745</v>
      </c>
      <c r="P341" s="6">
        <v>308587145</v>
      </c>
      <c r="Q341" s="6">
        <v>295640193</v>
      </c>
      <c r="R341" s="6">
        <v>393707673</v>
      </c>
      <c r="S341" s="6">
        <v>435266113</v>
      </c>
      <c r="T341" s="6">
        <v>441434956</v>
      </c>
      <c r="U341" s="6">
        <v>502002082</v>
      </c>
      <c r="V341" s="6">
        <v>487827191</v>
      </c>
      <c r="W341" s="6">
        <v>465092961</v>
      </c>
      <c r="X341" s="6">
        <v>433600242</v>
      </c>
      <c r="Y341" s="6">
        <v>459876285</v>
      </c>
      <c r="Z341" s="6">
        <v>491195795</v>
      </c>
      <c r="AA341" s="6">
        <v>514887557</v>
      </c>
      <c r="AB341" s="6">
        <v>575590852</v>
      </c>
      <c r="AC341" s="6">
        <v>542473756</v>
      </c>
      <c r="AD341" s="6">
        <v>549468847</v>
      </c>
      <c r="AE341" s="6">
        <f>+'Balance Sheet by Segment (Y)'!J337</f>
        <v>612712263</v>
      </c>
    </row>
    <row r="342" spans="1:31" ht="15" customHeight="1" x14ac:dyDescent="0.15">
      <c r="A342" s="7" t="s">
        <v>23</v>
      </c>
      <c r="B342" s="7" t="s">
        <v>24</v>
      </c>
      <c r="C342" s="8" t="s">
        <v>161</v>
      </c>
      <c r="D342" s="9">
        <v>854067308</v>
      </c>
      <c r="E342" s="9">
        <v>905791138</v>
      </c>
      <c r="F342" s="9">
        <v>923598294</v>
      </c>
      <c r="G342" s="9">
        <v>970116585</v>
      </c>
      <c r="H342" s="9">
        <v>1097306252</v>
      </c>
      <c r="I342" s="9">
        <v>1119782739</v>
      </c>
      <c r="J342" s="9">
        <v>1198578396</v>
      </c>
      <c r="K342" s="9">
        <v>1321347529</v>
      </c>
      <c r="L342" s="9">
        <v>1444625692</v>
      </c>
      <c r="M342" s="9">
        <v>1344013188</v>
      </c>
      <c r="N342" s="9">
        <v>1278458410</v>
      </c>
      <c r="O342" s="9">
        <v>1172594191</v>
      </c>
      <c r="P342" s="9">
        <v>1132720963</v>
      </c>
      <c r="Q342" s="9">
        <v>1104084177</v>
      </c>
      <c r="R342" s="9">
        <v>1133399358</v>
      </c>
      <c r="S342" s="9">
        <v>1284326700</v>
      </c>
      <c r="T342" s="9">
        <v>1296999116</v>
      </c>
      <c r="U342" s="9">
        <v>1488915095</v>
      </c>
      <c r="V342" s="9">
        <v>1497351063</v>
      </c>
      <c r="W342" s="9">
        <v>1442907184</v>
      </c>
      <c r="X342" s="9">
        <v>1332154112</v>
      </c>
      <c r="Y342" s="9">
        <v>1378644072</v>
      </c>
      <c r="Z342" s="9">
        <v>1473049008</v>
      </c>
      <c r="AA342" s="9">
        <v>1512285349</v>
      </c>
      <c r="AB342" s="9">
        <v>1658536162</v>
      </c>
      <c r="AC342" s="9">
        <v>1529750093</v>
      </c>
      <c r="AD342" s="9">
        <v>1492981483</v>
      </c>
      <c r="AE342" s="9">
        <f>+'Balance Sheet by Segment (Y)'!J338</f>
        <v>1641594660</v>
      </c>
    </row>
    <row r="343" spans="1:31" ht="15" customHeight="1" x14ac:dyDescent="0.15">
      <c r="A343" s="4"/>
      <c r="B343" s="4"/>
      <c r="C343" s="5"/>
      <c r="D343" s="12" t="s">
        <v>54</v>
      </c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</row>
    <row r="344" spans="1:31" ht="15" customHeight="1" x14ac:dyDescent="0.15">
      <c r="A344" s="18"/>
      <c r="B344" s="18"/>
      <c r="C344" s="19" t="s">
        <v>279</v>
      </c>
      <c r="D344" s="20" t="s">
        <v>54</v>
      </c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  <c r="AD344" s="20"/>
      <c r="AE344" s="20"/>
    </row>
    <row r="345" spans="1:31" ht="15" customHeight="1" x14ac:dyDescent="0.15">
      <c r="A345" s="7"/>
      <c r="B345" s="7"/>
      <c r="C345" s="8" t="s">
        <v>277</v>
      </c>
      <c r="D345" s="16" t="s">
        <v>54</v>
      </c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</row>
    <row r="346" spans="1:31" ht="15" customHeight="1" x14ac:dyDescent="0.15">
      <c r="A346" s="4" t="s">
        <v>23</v>
      </c>
      <c r="B346" s="4" t="s">
        <v>24</v>
      </c>
      <c r="C346" s="5" t="s">
        <v>127</v>
      </c>
      <c r="D346" s="6">
        <v>34174586</v>
      </c>
      <c r="E346" s="6">
        <v>2165001</v>
      </c>
      <c r="F346" s="6">
        <v>202445</v>
      </c>
      <c r="G346" s="6">
        <v>231231</v>
      </c>
      <c r="H346" s="6">
        <v>223550</v>
      </c>
      <c r="I346" s="6">
        <v>214328</v>
      </c>
      <c r="J346" s="6">
        <v>239324</v>
      </c>
      <c r="K346" s="6">
        <v>207024</v>
      </c>
      <c r="L346" s="6">
        <v>327878</v>
      </c>
      <c r="M346" s="6">
        <v>577280</v>
      </c>
      <c r="N346" s="6">
        <v>366312</v>
      </c>
      <c r="O346" s="6">
        <v>5023905</v>
      </c>
      <c r="P346" s="6">
        <v>5464861</v>
      </c>
      <c r="Q346" s="6">
        <v>6135747</v>
      </c>
      <c r="R346" s="6">
        <v>10272843</v>
      </c>
      <c r="S346" s="6">
        <v>14559467</v>
      </c>
      <c r="T346" s="6">
        <v>17541094</v>
      </c>
      <c r="U346" s="6">
        <v>6842049</v>
      </c>
      <c r="V346" s="6">
        <v>273272</v>
      </c>
      <c r="W346" s="6">
        <v>184882</v>
      </c>
      <c r="X346" s="6">
        <v>419108</v>
      </c>
      <c r="Y346" s="6">
        <v>55357318</v>
      </c>
      <c r="Z346" s="6">
        <v>18927226</v>
      </c>
      <c r="AA346" s="6">
        <v>19383550</v>
      </c>
      <c r="AB346" s="6">
        <v>13061184</v>
      </c>
      <c r="AC346" s="6">
        <v>12738602</v>
      </c>
      <c r="AD346" s="6">
        <v>46844497</v>
      </c>
      <c r="AE346" s="6">
        <f>+'Balance Sheet by Segment (Y)'!J342</f>
        <v>49414429</v>
      </c>
    </row>
    <row r="347" spans="1:31" ht="15" customHeight="1" x14ac:dyDescent="0.15">
      <c r="A347" s="4" t="s">
        <v>23</v>
      </c>
      <c r="B347" s="4" t="s">
        <v>24</v>
      </c>
      <c r="C347" s="5" t="s">
        <v>128</v>
      </c>
      <c r="D347" s="6">
        <v>19003</v>
      </c>
      <c r="E347" s="6">
        <v>19002</v>
      </c>
      <c r="F347" s="6">
        <v>19004</v>
      </c>
      <c r="G347" s="6">
        <v>48619</v>
      </c>
      <c r="H347" s="6">
        <v>32413</v>
      </c>
      <c r="I347" s="6">
        <v>16208</v>
      </c>
      <c r="J347" s="11">
        <v>0</v>
      </c>
      <c r="K347" s="11">
        <v>0</v>
      </c>
      <c r="L347" s="6">
        <v>21283</v>
      </c>
      <c r="M347" s="11">
        <v>0</v>
      </c>
      <c r="N347" s="6">
        <v>46887</v>
      </c>
      <c r="O347" s="6">
        <v>19537</v>
      </c>
      <c r="P347" s="6">
        <v>11752</v>
      </c>
      <c r="Q347" s="11">
        <v>0</v>
      </c>
      <c r="R347" s="6">
        <v>42214</v>
      </c>
      <c r="S347" s="6">
        <v>8733926</v>
      </c>
      <c r="T347" s="6">
        <v>8135176</v>
      </c>
      <c r="U347" s="6">
        <v>9595764</v>
      </c>
      <c r="V347" s="6">
        <v>9893765</v>
      </c>
      <c r="W347" s="6">
        <v>35177</v>
      </c>
      <c r="X347" s="6">
        <v>26943</v>
      </c>
      <c r="Y347" s="6">
        <v>-2179</v>
      </c>
      <c r="Z347" s="6">
        <v>5305</v>
      </c>
      <c r="AA347" s="11">
        <v>0</v>
      </c>
      <c r="AB347" s="6">
        <v>34498</v>
      </c>
      <c r="AC347" s="6">
        <v>48212</v>
      </c>
      <c r="AD347" s="6">
        <v>52656</v>
      </c>
      <c r="AE347" s="6">
        <f>+'Balance Sheet by Segment (Y)'!J343</f>
        <v>31204</v>
      </c>
    </row>
    <row r="348" spans="1:31" ht="15" customHeight="1" x14ac:dyDescent="0.15">
      <c r="A348" s="4" t="s">
        <v>23</v>
      </c>
      <c r="B348" s="4" t="s">
        <v>24</v>
      </c>
      <c r="C348" s="5" t="s">
        <v>129</v>
      </c>
      <c r="D348" s="6">
        <v>5169</v>
      </c>
      <c r="E348" s="6">
        <v>4590</v>
      </c>
      <c r="F348" s="6">
        <v>4589</v>
      </c>
      <c r="G348" s="6">
        <v>5269</v>
      </c>
      <c r="H348" s="6">
        <v>6572</v>
      </c>
      <c r="I348" s="6">
        <v>6188</v>
      </c>
      <c r="J348" s="6">
        <v>9220</v>
      </c>
      <c r="K348" s="6">
        <v>6875</v>
      </c>
      <c r="L348" s="6">
        <v>6920</v>
      </c>
      <c r="M348" s="6">
        <v>6875</v>
      </c>
      <c r="N348" s="6">
        <v>6987</v>
      </c>
      <c r="O348" s="6">
        <v>6179</v>
      </c>
      <c r="P348" s="6">
        <v>18573</v>
      </c>
      <c r="Q348" s="6">
        <v>8053</v>
      </c>
      <c r="R348" s="6">
        <v>8052</v>
      </c>
      <c r="S348" s="11">
        <v>0</v>
      </c>
      <c r="T348" s="11">
        <v>0</v>
      </c>
      <c r="U348" s="11">
        <v>0</v>
      </c>
      <c r="V348" s="11">
        <v>0</v>
      </c>
      <c r="W348" s="6">
        <v>201057</v>
      </c>
      <c r="X348" s="6">
        <v>40</v>
      </c>
      <c r="Y348" s="6">
        <v>-9</v>
      </c>
      <c r="Z348" s="6">
        <v>16994</v>
      </c>
      <c r="AA348" s="6">
        <v>-8</v>
      </c>
      <c r="AB348" s="6">
        <v>139342</v>
      </c>
      <c r="AC348" s="6">
        <v>-10</v>
      </c>
      <c r="AD348" s="6">
        <v>293</v>
      </c>
      <c r="AE348" s="6">
        <f>+'Balance Sheet by Segment (Y)'!J344</f>
        <v>1135</v>
      </c>
    </row>
    <row r="349" spans="1:31" ht="15" customHeight="1" x14ac:dyDescent="0.15">
      <c r="A349" s="4" t="s">
        <v>23</v>
      </c>
      <c r="B349" s="4" t="s">
        <v>24</v>
      </c>
      <c r="C349" s="5" t="s">
        <v>130</v>
      </c>
      <c r="D349" s="6">
        <v>-18933707</v>
      </c>
      <c r="E349" s="6">
        <v>-14443130</v>
      </c>
      <c r="F349" s="6">
        <v>-17206569</v>
      </c>
      <c r="G349" s="6">
        <v>-21710982</v>
      </c>
      <c r="H349" s="6">
        <v>-70101710</v>
      </c>
      <c r="I349" s="6">
        <v>-71425414</v>
      </c>
      <c r="J349" s="6">
        <v>-129979523</v>
      </c>
      <c r="K349" s="6">
        <v>-85152505</v>
      </c>
      <c r="L349" s="6">
        <v>-93853430</v>
      </c>
      <c r="M349" s="6">
        <v>-90589608</v>
      </c>
      <c r="N349" s="6">
        <v>-93072564</v>
      </c>
      <c r="O349" s="6">
        <v>-93716734</v>
      </c>
      <c r="P349" s="6">
        <v>-55965918</v>
      </c>
      <c r="Q349" s="6">
        <v>-71926325</v>
      </c>
      <c r="R349" s="6">
        <v>-20287337</v>
      </c>
      <c r="S349" s="6">
        <v>-112395769</v>
      </c>
      <c r="T349" s="6">
        <v>-118212626</v>
      </c>
      <c r="U349" s="6">
        <v>-94667462</v>
      </c>
      <c r="V349" s="6">
        <v>-123363998</v>
      </c>
      <c r="W349" s="6">
        <v>-118732098</v>
      </c>
      <c r="X349" s="6">
        <v>-150806909</v>
      </c>
      <c r="Y349" s="6">
        <v>-297526282</v>
      </c>
      <c r="Z349" s="6">
        <v>-51893746</v>
      </c>
      <c r="AA349" s="6">
        <v>-8205880</v>
      </c>
      <c r="AB349" s="6">
        <v>-39118509</v>
      </c>
      <c r="AC349" s="6">
        <v>-38160160</v>
      </c>
      <c r="AD349" s="6">
        <v>-46651277</v>
      </c>
      <c r="AE349" s="6">
        <f>+'Balance Sheet by Segment (Y)'!J345</f>
        <v>-22628092</v>
      </c>
    </row>
    <row r="350" spans="1:31" ht="15" customHeight="1" x14ac:dyDescent="0.15">
      <c r="A350" s="4" t="s">
        <v>23</v>
      </c>
      <c r="B350" s="4" t="s">
        <v>24</v>
      </c>
      <c r="C350" s="5" t="s">
        <v>132</v>
      </c>
      <c r="D350" s="6">
        <v>1315439</v>
      </c>
      <c r="E350" s="6">
        <v>1401534</v>
      </c>
      <c r="F350" s="6">
        <v>1461965</v>
      </c>
      <c r="G350" s="6">
        <v>1398186</v>
      </c>
      <c r="H350" s="6">
        <v>1455941</v>
      </c>
      <c r="I350" s="6">
        <v>1403195</v>
      </c>
      <c r="J350" s="6">
        <v>1467750</v>
      </c>
      <c r="K350" s="6">
        <v>2073584</v>
      </c>
      <c r="L350" s="6">
        <v>2153514</v>
      </c>
      <c r="M350" s="6">
        <v>1947549</v>
      </c>
      <c r="N350" s="6">
        <v>1638751</v>
      </c>
      <c r="O350" s="6">
        <v>1699698</v>
      </c>
      <c r="P350" s="6">
        <v>1814839</v>
      </c>
      <c r="Q350" s="6">
        <v>2013610</v>
      </c>
      <c r="R350" s="6">
        <v>2009882</v>
      </c>
      <c r="S350" s="6">
        <v>14027643</v>
      </c>
      <c r="T350" s="6">
        <v>14317207</v>
      </c>
      <c r="U350" s="6">
        <v>2853528</v>
      </c>
      <c r="V350" s="6">
        <v>2903886</v>
      </c>
      <c r="W350" s="6">
        <v>5265250</v>
      </c>
      <c r="X350" s="6">
        <v>5349922</v>
      </c>
      <c r="Y350" s="6">
        <v>2471360</v>
      </c>
      <c r="Z350" s="6">
        <v>2257424</v>
      </c>
      <c r="AA350" s="6">
        <v>5472247</v>
      </c>
      <c r="AB350" s="6">
        <v>5176943</v>
      </c>
      <c r="AC350" s="6">
        <v>5255347</v>
      </c>
      <c r="AD350" s="6">
        <v>5333576</v>
      </c>
      <c r="AE350" s="6">
        <f>+'Balance Sheet by Segment (Y)'!J346</f>
        <v>5471847</v>
      </c>
    </row>
    <row r="351" spans="1:31" ht="15" customHeight="1" x14ac:dyDescent="0.15">
      <c r="A351" s="7" t="s">
        <v>23</v>
      </c>
      <c r="B351" s="7" t="s">
        <v>24</v>
      </c>
      <c r="C351" s="8" t="s">
        <v>135</v>
      </c>
      <c r="D351" s="9">
        <v>16580490</v>
      </c>
      <c r="E351" s="9">
        <v>-10853003</v>
      </c>
      <c r="F351" s="9">
        <v>-15518566</v>
      </c>
      <c r="G351" s="9">
        <v>-68264649</v>
      </c>
      <c r="H351" s="9">
        <v>-68383234</v>
      </c>
      <c r="I351" s="9">
        <v>-69785495</v>
      </c>
      <c r="J351" s="9">
        <v>-128263229</v>
      </c>
      <c r="K351" s="9">
        <v>-82865022</v>
      </c>
      <c r="L351" s="9">
        <v>-91343835</v>
      </c>
      <c r="M351" s="9">
        <v>-88057904</v>
      </c>
      <c r="N351" s="9">
        <v>-91013627</v>
      </c>
      <c r="O351" s="9">
        <v>-86967415</v>
      </c>
      <c r="P351" s="9">
        <v>-48655893</v>
      </c>
      <c r="Q351" s="9">
        <v>-63768915</v>
      </c>
      <c r="R351" s="9">
        <v>-7954346</v>
      </c>
      <c r="S351" s="9">
        <v>-75074733</v>
      </c>
      <c r="T351" s="9">
        <v>-78219149</v>
      </c>
      <c r="U351" s="9">
        <v>-75376121</v>
      </c>
      <c r="V351" s="9">
        <v>-110293075</v>
      </c>
      <c r="W351" s="9">
        <v>-113045732</v>
      </c>
      <c r="X351" s="9">
        <v>-145010896</v>
      </c>
      <c r="Y351" s="9">
        <v>-239699792</v>
      </c>
      <c r="Z351" s="9">
        <v>-30686797</v>
      </c>
      <c r="AA351" s="9">
        <v>16649909</v>
      </c>
      <c r="AB351" s="9">
        <v>-20706542</v>
      </c>
      <c r="AC351" s="9">
        <v>-20118009</v>
      </c>
      <c r="AD351" s="9">
        <v>5579745</v>
      </c>
      <c r="AE351" s="9">
        <f>+'Balance Sheet by Segment (Y)'!J347</f>
        <v>32290523</v>
      </c>
    </row>
    <row r="352" spans="1:31" ht="15" customHeight="1" x14ac:dyDescent="0.15">
      <c r="A352" s="4" t="s">
        <v>23</v>
      </c>
      <c r="B352" s="4" t="s">
        <v>24</v>
      </c>
      <c r="C352" s="5" t="s">
        <v>137</v>
      </c>
      <c r="D352" s="6">
        <v>929615</v>
      </c>
      <c r="E352" s="6">
        <v>4189618</v>
      </c>
      <c r="F352" s="6">
        <v>5667076</v>
      </c>
      <c r="G352" s="6">
        <v>5118445</v>
      </c>
      <c r="H352" s="6">
        <v>5380385</v>
      </c>
      <c r="I352" s="6">
        <v>8047442</v>
      </c>
      <c r="J352" s="6">
        <v>10472720</v>
      </c>
      <c r="K352" s="6">
        <v>11934777</v>
      </c>
      <c r="L352" s="6">
        <v>13173761</v>
      </c>
      <c r="M352" s="6">
        <v>10491346</v>
      </c>
      <c r="N352" s="6">
        <v>12617741</v>
      </c>
      <c r="O352" s="6">
        <v>11878741</v>
      </c>
      <c r="P352" s="6">
        <v>14579213</v>
      </c>
      <c r="Q352" s="6">
        <v>15287971</v>
      </c>
      <c r="R352" s="6">
        <v>-82539165</v>
      </c>
      <c r="S352" s="6">
        <v>-89783470</v>
      </c>
      <c r="T352" s="6">
        <v>-87411483</v>
      </c>
      <c r="U352" s="6">
        <v>-83097916</v>
      </c>
      <c r="V352" s="6">
        <v>-83648720</v>
      </c>
      <c r="W352" s="6">
        <v>-82326057</v>
      </c>
      <c r="X352" s="6">
        <v>-81489609</v>
      </c>
      <c r="Y352" s="6">
        <v>-83838536</v>
      </c>
      <c r="Z352" s="6">
        <v>-52884965</v>
      </c>
      <c r="AA352" s="6">
        <v>-50925341</v>
      </c>
      <c r="AB352" s="6">
        <v>-49101121</v>
      </c>
      <c r="AC352" s="6">
        <v>-59342149</v>
      </c>
      <c r="AD352" s="6">
        <v>-92592110</v>
      </c>
      <c r="AE352" s="6">
        <f>+'Balance Sheet by Segment (Y)'!J348</f>
        <v>-92592109</v>
      </c>
    </row>
    <row r="353" spans="1:31" ht="15" customHeight="1" x14ac:dyDescent="0.15">
      <c r="A353" s="4" t="s">
        <v>23</v>
      </c>
      <c r="B353" s="4" t="s">
        <v>24</v>
      </c>
      <c r="C353" s="5" t="s">
        <v>128</v>
      </c>
      <c r="D353" s="11">
        <v>0</v>
      </c>
      <c r="E353" s="11">
        <v>0</v>
      </c>
      <c r="F353" s="11">
        <v>0</v>
      </c>
      <c r="G353" s="11">
        <v>0</v>
      </c>
      <c r="H353" s="11">
        <v>0</v>
      </c>
      <c r="I353" s="11">
        <v>0</v>
      </c>
      <c r="J353" s="11">
        <v>0</v>
      </c>
      <c r="K353" s="11">
        <v>0</v>
      </c>
      <c r="L353" s="11">
        <v>0</v>
      </c>
      <c r="M353" s="11">
        <v>0</v>
      </c>
      <c r="N353" s="11">
        <v>0</v>
      </c>
      <c r="O353" s="11">
        <v>0</v>
      </c>
      <c r="P353" s="11">
        <v>0</v>
      </c>
      <c r="Q353" s="11">
        <v>0</v>
      </c>
      <c r="R353" s="11">
        <v>0</v>
      </c>
      <c r="S353" s="11">
        <v>0</v>
      </c>
      <c r="T353" s="11">
        <v>0</v>
      </c>
      <c r="U353" s="11">
        <v>0</v>
      </c>
      <c r="V353" s="11">
        <v>0</v>
      </c>
      <c r="W353" s="11">
        <v>0</v>
      </c>
      <c r="X353" s="11">
        <v>0</v>
      </c>
      <c r="Y353" s="11">
        <v>0</v>
      </c>
      <c r="Z353" s="11">
        <v>0</v>
      </c>
      <c r="AA353" s="6">
        <v>1</v>
      </c>
      <c r="AB353" s="11">
        <v>0</v>
      </c>
      <c r="AC353" s="11">
        <v>0</v>
      </c>
      <c r="AD353" s="11">
        <v>0</v>
      </c>
      <c r="AE353" s="11">
        <f>+'Balance Sheet by Segment (Y)'!J349</f>
        <v>0</v>
      </c>
    </row>
    <row r="354" spans="1:31" ht="15" customHeight="1" x14ac:dyDescent="0.15">
      <c r="A354" s="4" t="s">
        <v>23</v>
      </c>
      <c r="B354" s="4" t="s">
        <v>24</v>
      </c>
      <c r="C354" s="5" t="s">
        <v>138</v>
      </c>
      <c r="D354" s="11">
        <v>0</v>
      </c>
      <c r="E354" s="11">
        <v>0</v>
      </c>
      <c r="F354" s="11">
        <v>0</v>
      </c>
      <c r="G354" s="11">
        <v>0</v>
      </c>
      <c r="H354" s="11">
        <v>0</v>
      </c>
      <c r="I354" s="11">
        <v>0</v>
      </c>
      <c r="J354" s="11">
        <v>0</v>
      </c>
      <c r="K354" s="11">
        <v>0</v>
      </c>
      <c r="L354" s="11">
        <v>0</v>
      </c>
      <c r="M354" s="11">
        <v>0</v>
      </c>
      <c r="N354" s="11">
        <v>0</v>
      </c>
      <c r="O354" s="11">
        <v>0</v>
      </c>
      <c r="P354" s="11">
        <v>0</v>
      </c>
      <c r="Q354" s="11">
        <v>0</v>
      </c>
      <c r="R354" s="11">
        <v>0</v>
      </c>
      <c r="S354" s="11">
        <v>0</v>
      </c>
      <c r="T354" s="11">
        <v>0</v>
      </c>
      <c r="U354" s="11">
        <v>0</v>
      </c>
      <c r="V354" s="11">
        <v>0</v>
      </c>
      <c r="W354" s="11">
        <v>0</v>
      </c>
      <c r="X354" s="11">
        <v>0</v>
      </c>
      <c r="Y354" s="6">
        <v>-2</v>
      </c>
      <c r="Z354" s="6">
        <v>2</v>
      </c>
      <c r="AA354" s="6">
        <v>1</v>
      </c>
      <c r="AB354" s="11">
        <v>0</v>
      </c>
      <c r="AC354" s="6">
        <v>-1</v>
      </c>
      <c r="AD354" s="11">
        <v>0</v>
      </c>
      <c r="AE354" s="11">
        <f>+'Balance Sheet by Segment (Y)'!J350</f>
        <v>2</v>
      </c>
    </row>
    <row r="355" spans="1:31" ht="15" customHeight="1" x14ac:dyDescent="0.15">
      <c r="A355" s="4" t="s">
        <v>23</v>
      </c>
      <c r="B355" s="4" t="s">
        <v>24</v>
      </c>
      <c r="C355" s="5" t="s">
        <v>130</v>
      </c>
      <c r="D355" s="11">
        <v>0</v>
      </c>
      <c r="E355" s="11">
        <v>0</v>
      </c>
      <c r="F355" s="11">
        <v>0</v>
      </c>
      <c r="G355" s="11">
        <v>0</v>
      </c>
      <c r="H355" s="11">
        <v>0</v>
      </c>
      <c r="I355" s="11">
        <v>0</v>
      </c>
      <c r="J355" s="11">
        <v>0</v>
      </c>
      <c r="K355" s="6">
        <v>-50252417</v>
      </c>
      <c r="L355" s="6">
        <v>-57393842</v>
      </c>
      <c r="M355" s="6">
        <v>-57984223</v>
      </c>
      <c r="N355" s="6">
        <v>-54752463</v>
      </c>
      <c r="O355" s="6">
        <v>-50808143</v>
      </c>
      <c r="P355" s="6">
        <v>-48178968</v>
      </c>
      <c r="Q355" s="6">
        <v>-47066723</v>
      </c>
      <c r="R355" s="6">
        <v>-36898804</v>
      </c>
      <c r="S355" s="6">
        <v>-39821314</v>
      </c>
      <c r="T355" s="6">
        <v>-39840108</v>
      </c>
      <c r="U355" s="6">
        <v>-45809171</v>
      </c>
      <c r="V355" s="6">
        <v>-45252860</v>
      </c>
      <c r="W355" s="6">
        <v>-42170599</v>
      </c>
      <c r="X355" s="6">
        <v>-39479258</v>
      </c>
      <c r="Y355" s="6">
        <v>-41584217</v>
      </c>
      <c r="Z355" s="6">
        <v>-310617789</v>
      </c>
      <c r="AA355" s="6">
        <v>-301021184</v>
      </c>
      <c r="AB355" s="6">
        <v>-299186774</v>
      </c>
      <c r="AC355" s="6">
        <v>-290754892</v>
      </c>
      <c r="AD355" s="6">
        <v>-292143938</v>
      </c>
      <c r="AE355" s="6">
        <f>+'Balance Sheet by Segment (Y)'!J351</f>
        <v>-271233222</v>
      </c>
    </row>
    <row r="356" spans="1:31" ht="15" customHeight="1" x14ac:dyDescent="0.15">
      <c r="A356" s="4" t="s">
        <v>23</v>
      </c>
      <c r="B356" s="4" t="s">
        <v>24</v>
      </c>
      <c r="C356" s="5" t="s">
        <v>139</v>
      </c>
      <c r="D356" s="6">
        <v>69714</v>
      </c>
      <c r="E356" s="6">
        <v>75240</v>
      </c>
      <c r="F356" s="11">
        <v>0</v>
      </c>
      <c r="G356" s="11">
        <v>0</v>
      </c>
      <c r="H356" s="11">
        <v>0</v>
      </c>
      <c r="I356" s="11">
        <v>0</v>
      </c>
      <c r="J356" s="11">
        <v>0</v>
      </c>
      <c r="K356" s="11">
        <v>0</v>
      </c>
      <c r="L356" s="11">
        <v>0</v>
      </c>
      <c r="M356" s="11">
        <v>0</v>
      </c>
      <c r="N356" s="11">
        <v>0</v>
      </c>
      <c r="O356" s="11">
        <v>0</v>
      </c>
      <c r="P356" s="11">
        <v>0</v>
      </c>
      <c r="Q356" s="11">
        <v>0</v>
      </c>
      <c r="R356" s="11">
        <v>0</v>
      </c>
      <c r="S356" s="11">
        <v>0</v>
      </c>
      <c r="T356" s="11">
        <v>0</v>
      </c>
      <c r="U356" s="11">
        <v>0</v>
      </c>
      <c r="V356" s="11">
        <v>0</v>
      </c>
      <c r="W356" s="11">
        <v>0</v>
      </c>
      <c r="X356" s="11">
        <v>0</v>
      </c>
      <c r="Y356" s="11">
        <v>0</v>
      </c>
      <c r="Z356" s="11">
        <v>0</v>
      </c>
      <c r="AA356" s="11">
        <v>0</v>
      </c>
      <c r="AB356" s="11">
        <v>0</v>
      </c>
      <c r="AC356" s="11">
        <v>0</v>
      </c>
      <c r="AD356" s="11">
        <v>0</v>
      </c>
      <c r="AE356" s="11">
        <f>+'Balance Sheet by Segment (Y)'!J352</f>
        <v>1</v>
      </c>
    </row>
    <row r="357" spans="1:31" ht="15" customHeight="1" x14ac:dyDescent="0.15">
      <c r="A357" s="4" t="s">
        <v>23</v>
      </c>
      <c r="B357" s="4" t="s">
        <v>24</v>
      </c>
      <c r="C357" s="5" t="s">
        <v>140</v>
      </c>
      <c r="D357" s="11">
        <v>0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0</v>
      </c>
      <c r="K357" s="11">
        <v>0</v>
      </c>
      <c r="L357" s="11">
        <v>0</v>
      </c>
      <c r="M357" s="11">
        <v>0</v>
      </c>
      <c r="N357" s="11">
        <v>0</v>
      </c>
      <c r="O357" s="11">
        <v>0</v>
      </c>
      <c r="P357" s="11">
        <v>0</v>
      </c>
      <c r="Q357" s="11">
        <v>0</v>
      </c>
      <c r="R357" s="11">
        <v>0</v>
      </c>
      <c r="S357" s="11">
        <v>0</v>
      </c>
      <c r="T357" s="11">
        <v>0</v>
      </c>
      <c r="U357" s="11">
        <v>0</v>
      </c>
      <c r="V357" s="11">
        <v>0</v>
      </c>
      <c r="W357" s="11">
        <v>0</v>
      </c>
      <c r="X357" s="11">
        <v>0</v>
      </c>
      <c r="Y357" s="11">
        <v>0</v>
      </c>
      <c r="Z357" s="6">
        <v>-1</v>
      </c>
      <c r="AA357" s="6">
        <v>-1</v>
      </c>
      <c r="AB357" s="11">
        <v>0</v>
      </c>
      <c r="AC357" s="11">
        <v>0</v>
      </c>
      <c r="AD357" s="11">
        <v>0</v>
      </c>
      <c r="AE357" s="11">
        <f>+'Balance Sheet by Segment (Y)'!J353</f>
        <v>-1</v>
      </c>
    </row>
    <row r="358" spans="1:31" ht="15" customHeight="1" x14ac:dyDescent="0.15">
      <c r="A358" s="4" t="s">
        <v>23</v>
      </c>
      <c r="B358" s="4" t="s">
        <v>24</v>
      </c>
      <c r="C358" s="5" t="s">
        <v>141</v>
      </c>
      <c r="D358" s="11">
        <v>0</v>
      </c>
      <c r="E358" s="11">
        <v>0</v>
      </c>
      <c r="F358" s="11">
        <v>0</v>
      </c>
      <c r="G358" s="11">
        <v>0</v>
      </c>
      <c r="H358" s="11">
        <v>0</v>
      </c>
      <c r="I358" s="11">
        <v>0</v>
      </c>
      <c r="J358" s="11">
        <v>0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0</v>
      </c>
      <c r="R358" s="11">
        <v>0</v>
      </c>
      <c r="S358" s="11">
        <v>0</v>
      </c>
      <c r="T358" s="11">
        <v>0</v>
      </c>
      <c r="U358" s="11">
        <v>0</v>
      </c>
      <c r="V358" s="11">
        <v>0</v>
      </c>
      <c r="W358" s="6">
        <v>-1</v>
      </c>
      <c r="X358" s="11">
        <v>0</v>
      </c>
      <c r="Y358" s="11">
        <v>0</v>
      </c>
      <c r="Z358" s="11">
        <v>0</v>
      </c>
      <c r="AA358" s="11">
        <v>0</v>
      </c>
      <c r="AB358" s="6">
        <v>-1</v>
      </c>
      <c r="AC358" s="6">
        <v>1</v>
      </c>
      <c r="AD358" s="11">
        <v>0</v>
      </c>
      <c r="AE358" s="11">
        <f>+'Balance Sheet by Segment (Y)'!J354</f>
        <v>-1</v>
      </c>
    </row>
    <row r="359" spans="1:31" ht="15" customHeight="1" x14ac:dyDescent="0.15">
      <c r="A359" s="4" t="s">
        <v>23</v>
      </c>
      <c r="B359" s="4" t="s">
        <v>24</v>
      </c>
      <c r="C359" s="5" t="s">
        <v>142</v>
      </c>
      <c r="D359" s="11">
        <v>0</v>
      </c>
      <c r="E359" s="11">
        <v>0</v>
      </c>
      <c r="F359" s="11">
        <v>0</v>
      </c>
      <c r="G359" s="11">
        <v>0</v>
      </c>
      <c r="H359" s="11">
        <v>0</v>
      </c>
      <c r="I359" s="11">
        <v>0</v>
      </c>
      <c r="J359" s="11">
        <v>0</v>
      </c>
      <c r="K359" s="11">
        <v>0</v>
      </c>
      <c r="L359" s="11">
        <v>0</v>
      </c>
      <c r="M359" s="11">
        <v>0</v>
      </c>
      <c r="N359" s="11">
        <v>0</v>
      </c>
      <c r="O359" s="11">
        <v>0</v>
      </c>
      <c r="P359" s="11">
        <v>0</v>
      </c>
      <c r="Q359" s="11">
        <v>0</v>
      </c>
      <c r="R359" s="11">
        <v>0</v>
      </c>
      <c r="S359" s="11">
        <v>0</v>
      </c>
      <c r="T359" s="11">
        <v>0</v>
      </c>
      <c r="U359" s="11">
        <v>0</v>
      </c>
      <c r="V359" s="11">
        <v>0</v>
      </c>
      <c r="W359" s="11">
        <v>0</v>
      </c>
      <c r="X359" s="11">
        <v>0</v>
      </c>
      <c r="Y359" s="11">
        <v>0</v>
      </c>
      <c r="Z359" s="6">
        <v>-2</v>
      </c>
      <c r="AA359" s="6">
        <v>-1</v>
      </c>
      <c r="AB359" s="11">
        <v>0</v>
      </c>
      <c r="AC359" s="11">
        <v>0</v>
      </c>
      <c r="AD359" s="11">
        <v>0</v>
      </c>
      <c r="AE359" s="11">
        <f>+'Balance Sheet by Segment (Y)'!J355</f>
        <v>0</v>
      </c>
    </row>
    <row r="360" spans="1:31" ht="15" customHeight="1" x14ac:dyDescent="0.15">
      <c r="A360" s="4" t="s">
        <v>23</v>
      </c>
      <c r="B360" s="4" t="s">
        <v>24</v>
      </c>
      <c r="C360" s="5" t="s">
        <v>143</v>
      </c>
      <c r="D360" s="6">
        <v>13651233</v>
      </c>
      <c r="E360" s="6">
        <v>13151479</v>
      </c>
      <c r="F360" s="6">
        <v>13839040</v>
      </c>
      <c r="G360" s="6">
        <v>14604718</v>
      </c>
      <c r="H360" s="6">
        <v>15908564</v>
      </c>
      <c r="I360" s="6">
        <v>16391575</v>
      </c>
      <c r="J360" s="6">
        <v>16656363</v>
      </c>
      <c r="K360" s="6">
        <v>16776999</v>
      </c>
      <c r="L360" s="6">
        <v>16229490</v>
      </c>
      <c r="M360" s="6">
        <v>19063616</v>
      </c>
      <c r="N360" s="6">
        <v>20575705</v>
      </c>
      <c r="O360" s="6">
        <v>22469251</v>
      </c>
      <c r="P360" s="6">
        <v>23024000</v>
      </c>
      <c r="Q360" s="6">
        <v>24445862</v>
      </c>
      <c r="R360" s="6">
        <v>24199863</v>
      </c>
      <c r="S360" s="6">
        <v>11983195</v>
      </c>
      <c r="T360" s="6">
        <v>12047068</v>
      </c>
      <c r="U360" s="6">
        <v>9458347</v>
      </c>
      <c r="V360" s="6">
        <v>10703974</v>
      </c>
      <c r="W360" s="6">
        <v>10915056</v>
      </c>
      <c r="X360" s="6">
        <v>13557843</v>
      </c>
      <c r="Y360" s="6">
        <v>15331577</v>
      </c>
      <c r="Z360" s="6">
        <v>16298398</v>
      </c>
      <c r="AA360" s="6">
        <v>14597780</v>
      </c>
      <c r="AB360" s="6">
        <v>14104425</v>
      </c>
      <c r="AC360" s="6">
        <v>15979386</v>
      </c>
      <c r="AD360" s="6">
        <v>18099292</v>
      </c>
      <c r="AE360" s="6">
        <f>+'Balance Sheet by Segment (Y)'!J356</f>
        <v>17689798</v>
      </c>
    </row>
    <row r="361" spans="1:31" ht="15" customHeight="1" x14ac:dyDescent="0.15">
      <c r="A361" s="7" t="s">
        <v>23</v>
      </c>
      <c r="B361" s="7" t="s">
        <v>24</v>
      </c>
      <c r="C361" s="8" t="s">
        <v>144</v>
      </c>
      <c r="D361" s="9">
        <v>14650562</v>
      </c>
      <c r="E361" s="9">
        <v>17416337</v>
      </c>
      <c r="F361" s="9">
        <v>19506116</v>
      </c>
      <c r="G361" s="9">
        <v>19723163</v>
      </c>
      <c r="H361" s="9">
        <v>21288949</v>
      </c>
      <c r="I361" s="9">
        <v>24439017</v>
      </c>
      <c r="J361" s="9">
        <v>26737331</v>
      </c>
      <c r="K361" s="9">
        <v>-21540641</v>
      </c>
      <c r="L361" s="9">
        <v>-27990591</v>
      </c>
      <c r="M361" s="9">
        <v>-28429261</v>
      </c>
      <c r="N361" s="9">
        <v>-21559017</v>
      </c>
      <c r="O361" s="9">
        <v>-16460151</v>
      </c>
      <c r="P361" s="9">
        <v>-10575755</v>
      </c>
      <c r="Q361" s="9">
        <v>-7332890</v>
      </c>
      <c r="R361" s="9">
        <v>-95238106</v>
      </c>
      <c r="S361" s="9">
        <v>-117621589</v>
      </c>
      <c r="T361" s="9">
        <v>-115204523</v>
      </c>
      <c r="U361" s="9">
        <v>-119448740</v>
      </c>
      <c r="V361" s="9">
        <v>-118197606</v>
      </c>
      <c r="W361" s="9">
        <v>-113581601</v>
      </c>
      <c r="X361" s="9">
        <v>-107411024</v>
      </c>
      <c r="Y361" s="9">
        <v>-110091178</v>
      </c>
      <c r="Z361" s="9">
        <v>-347204357</v>
      </c>
      <c r="AA361" s="9">
        <v>-337348745</v>
      </c>
      <c r="AB361" s="9">
        <v>-334183471</v>
      </c>
      <c r="AC361" s="9">
        <v>-334117655</v>
      </c>
      <c r="AD361" s="9">
        <v>-366636756</v>
      </c>
      <c r="AE361" s="9">
        <f>+SUM(AE352:AE360)</f>
        <v>-346135532</v>
      </c>
    </row>
    <row r="362" spans="1:31" ht="15" customHeight="1" x14ac:dyDescent="0.15">
      <c r="A362" s="7" t="s">
        <v>23</v>
      </c>
      <c r="B362" s="7" t="s">
        <v>24</v>
      </c>
      <c r="C362" s="8" t="s">
        <v>145</v>
      </c>
      <c r="D362" s="9">
        <v>31231052</v>
      </c>
      <c r="E362" s="9">
        <v>6563334</v>
      </c>
      <c r="F362" s="9">
        <v>3987550</v>
      </c>
      <c r="G362" s="9">
        <v>-48541486</v>
      </c>
      <c r="H362" s="9">
        <v>-47094285</v>
      </c>
      <c r="I362" s="9">
        <v>-45346478</v>
      </c>
      <c r="J362" s="9">
        <v>206980161</v>
      </c>
      <c r="K362" s="9">
        <v>-104405663</v>
      </c>
      <c r="L362" s="9">
        <v>-119334426</v>
      </c>
      <c r="M362" s="9">
        <v>-116487165</v>
      </c>
      <c r="N362" s="9">
        <v>-112572644</v>
      </c>
      <c r="O362" s="9">
        <v>-103427566</v>
      </c>
      <c r="P362" s="9">
        <v>-59231648</v>
      </c>
      <c r="Q362" s="9">
        <v>-71101805</v>
      </c>
      <c r="R362" s="9">
        <v>-103192452</v>
      </c>
      <c r="S362" s="9">
        <v>-192696322</v>
      </c>
      <c r="T362" s="9">
        <v>-193423672</v>
      </c>
      <c r="U362" s="9">
        <v>-194824861</v>
      </c>
      <c r="V362" s="9">
        <v>-228490681</v>
      </c>
      <c r="W362" s="9">
        <v>-226627333</v>
      </c>
      <c r="X362" s="9">
        <v>-252421920</v>
      </c>
      <c r="Y362" s="9">
        <v>-349790970</v>
      </c>
      <c r="Z362" s="9">
        <v>-377891154</v>
      </c>
      <c r="AA362" s="9">
        <v>-320698836</v>
      </c>
      <c r="AB362" s="9">
        <v>-354890013</v>
      </c>
      <c r="AC362" s="9">
        <v>-354235664</v>
      </c>
      <c r="AD362" s="9">
        <v>-361057011</v>
      </c>
      <c r="AE362" s="9">
        <f>+AE361+AE351</f>
        <v>-313845009</v>
      </c>
    </row>
    <row r="363" spans="1:31" ht="15" customHeight="1" x14ac:dyDescent="0.15">
      <c r="A363" s="4" t="s">
        <v>23</v>
      </c>
      <c r="B363" s="4" t="s">
        <v>24</v>
      </c>
      <c r="C363" s="5" t="s">
        <v>147</v>
      </c>
      <c r="D363" s="6">
        <v>11794426</v>
      </c>
      <c r="E363" s="6">
        <v>12136672</v>
      </c>
      <c r="F363" s="6">
        <v>12028145</v>
      </c>
      <c r="G363" s="6">
        <v>12275895</v>
      </c>
      <c r="H363" s="6">
        <v>41977168</v>
      </c>
      <c r="I363" s="6">
        <v>62156717</v>
      </c>
      <c r="J363" s="6">
        <v>1430886</v>
      </c>
      <c r="K363" s="6">
        <v>1707231</v>
      </c>
      <c r="L363" s="6">
        <v>2258890</v>
      </c>
      <c r="M363" s="6">
        <v>67230353</v>
      </c>
      <c r="N363" s="6">
        <v>78436288</v>
      </c>
      <c r="O363" s="6">
        <v>136127725</v>
      </c>
      <c r="P363" s="6">
        <v>138441194</v>
      </c>
      <c r="Q363" s="6">
        <v>136515191</v>
      </c>
      <c r="R363" s="6">
        <v>142180568</v>
      </c>
      <c r="S363" s="6">
        <v>32628679</v>
      </c>
      <c r="T363" s="6">
        <v>34146155</v>
      </c>
      <c r="U363" s="6">
        <v>35071600</v>
      </c>
      <c r="V363" s="6">
        <v>3202589</v>
      </c>
      <c r="W363" s="6">
        <v>2364323</v>
      </c>
      <c r="X363" s="6">
        <v>19953258</v>
      </c>
      <c r="Y363" s="6">
        <v>1610723</v>
      </c>
      <c r="Z363" s="6">
        <v>2611633</v>
      </c>
      <c r="AA363" s="6">
        <v>51566307</v>
      </c>
      <c r="AB363" s="6">
        <v>58969472</v>
      </c>
      <c r="AC363" s="6">
        <v>133547746</v>
      </c>
      <c r="AD363" s="6">
        <v>139219026</v>
      </c>
      <c r="AE363" s="6">
        <f>+'Balance Sheet by Segment (Y)'!J359</f>
        <v>88262517</v>
      </c>
    </row>
    <row r="364" spans="1:31" ht="15" customHeight="1" x14ac:dyDescent="0.15">
      <c r="A364" s="4" t="s">
        <v>23</v>
      </c>
      <c r="B364" s="4" t="s">
        <v>24</v>
      </c>
      <c r="C364" s="5" t="s">
        <v>148</v>
      </c>
      <c r="D364" s="11">
        <v>0</v>
      </c>
      <c r="E364" s="11">
        <v>0</v>
      </c>
      <c r="F364" s="11">
        <v>0</v>
      </c>
      <c r="G364" s="11">
        <v>0</v>
      </c>
      <c r="H364" s="11">
        <v>0</v>
      </c>
      <c r="I364" s="11">
        <v>0</v>
      </c>
      <c r="J364" s="11">
        <v>0</v>
      </c>
      <c r="K364" s="11">
        <v>0</v>
      </c>
      <c r="L364" s="11">
        <v>0</v>
      </c>
      <c r="M364" s="11">
        <v>0</v>
      </c>
      <c r="N364" s="11">
        <v>0</v>
      </c>
      <c r="O364" s="11">
        <v>0</v>
      </c>
      <c r="P364" s="11">
        <v>0</v>
      </c>
      <c r="Q364" s="11">
        <v>0</v>
      </c>
      <c r="R364" s="11">
        <v>0</v>
      </c>
      <c r="S364" s="11">
        <v>0</v>
      </c>
      <c r="T364" s="11">
        <v>0</v>
      </c>
      <c r="U364" s="11">
        <v>0</v>
      </c>
      <c r="V364" s="11">
        <v>0</v>
      </c>
      <c r="W364" s="11">
        <v>0</v>
      </c>
      <c r="X364" s="11">
        <v>0</v>
      </c>
      <c r="Y364" s="6">
        <v>-1</v>
      </c>
      <c r="Z364" s="6">
        <v>1</v>
      </c>
      <c r="AA364" s="11">
        <v>0</v>
      </c>
      <c r="AB364" s="11">
        <v>0</v>
      </c>
      <c r="AC364" s="6">
        <v>1</v>
      </c>
      <c r="AD364" s="11">
        <v>0</v>
      </c>
      <c r="AE364" s="11">
        <f>+'Balance Sheet by Segment (Y)'!J360</f>
        <v>1770964</v>
      </c>
    </row>
    <row r="365" spans="1:31" ht="15" customHeight="1" x14ac:dyDescent="0.15">
      <c r="A365" s="4" t="s">
        <v>23</v>
      </c>
      <c r="B365" s="4" t="s">
        <v>24</v>
      </c>
      <c r="C365" s="5" t="s">
        <v>138</v>
      </c>
      <c r="D365" s="6">
        <v>754950</v>
      </c>
      <c r="E365" s="6">
        <v>1653579</v>
      </c>
      <c r="F365" s="6">
        <v>1360108</v>
      </c>
      <c r="G365" s="6">
        <v>746482</v>
      </c>
      <c r="H365" s="6">
        <v>509964</v>
      </c>
      <c r="I365" s="6">
        <v>456765</v>
      </c>
      <c r="J365" s="6">
        <v>678477</v>
      </c>
      <c r="K365" s="6">
        <v>603350</v>
      </c>
      <c r="L365" s="6">
        <v>803127</v>
      </c>
      <c r="M365" s="6">
        <v>798975</v>
      </c>
      <c r="N365" s="6">
        <v>876549</v>
      </c>
      <c r="O365" s="6">
        <v>858042</v>
      </c>
      <c r="P365" s="6">
        <v>609854</v>
      </c>
      <c r="Q365" s="6">
        <v>670635</v>
      </c>
      <c r="R365" s="6">
        <v>761380</v>
      </c>
      <c r="S365" s="6">
        <v>2397907</v>
      </c>
      <c r="T365" s="6">
        <v>1694652</v>
      </c>
      <c r="U365" s="6">
        <v>519142</v>
      </c>
      <c r="V365" s="6">
        <v>659241</v>
      </c>
      <c r="W365" s="6">
        <v>305596</v>
      </c>
      <c r="X365" s="6">
        <v>486272</v>
      </c>
      <c r="Y365" s="6">
        <v>290890</v>
      </c>
      <c r="Z365" s="6">
        <v>314107</v>
      </c>
      <c r="AA365" s="6">
        <v>242601</v>
      </c>
      <c r="AB365" s="6">
        <v>410910</v>
      </c>
      <c r="AC365" s="6">
        <v>578119</v>
      </c>
      <c r="AD365" s="6">
        <v>1435461</v>
      </c>
      <c r="AE365" s="6">
        <f>+'Balance Sheet by Segment (Y)'!J361</f>
        <v>9755525</v>
      </c>
    </row>
    <row r="366" spans="1:31" ht="15" customHeight="1" x14ac:dyDescent="0.15">
      <c r="A366" s="4" t="s">
        <v>23</v>
      </c>
      <c r="B366" s="4" t="s">
        <v>24</v>
      </c>
      <c r="C366" s="5" t="s">
        <v>149</v>
      </c>
      <c r="D366" s="6">
        <v>19184512</v>
      </c>
      <c r="E366" s="6">
        <v>7232596</v>
      </c>
      <c r="F366" s="6">
        <v>8220262</v>
      </c>
      <c r="G366" s="6">
        <v>14948321</v>
      </c>
      <c r="H366" s="6">
        <v>-16347510</v>
      </c>
      <c r="I366" s="6">
        <v>-2998312</v>
      </c>
      <c r="J366" s="6">
        <v>24774940</v>
      </c>
      <c r="K366" s="6">
        <v>19242584</v>
      </c>
      <c r="L366" s="6">
        <v>20249263</v>
      </c>
      <c r="M366" s="6">
        <v>-40912319</v>
      </c>
      <c r="N366" s="6">
        <v>-48940524</v>
      </c>
      <c r="O366" s="6">
        <v>-44952007</v>
      </c>
      <c r="P366" s="6">
        <v>-3543964</v>
      </c>
      <c r="Q366" s="6">
        <v>-11192856</v>
      </c>
      <c r="R366" s="6">
        <v>-5375109</v>
      </c>
      <c r="S366" s="6">
        <v>-603986</v>
      </c>
      <c r="T366" s="6">
        <v>1834230</v>
      </c>
      <c r="U366" s="6">
        <v>-4612371</v>
      </c>
      <c r="V366" s="6">
        <v>-19570724</v>
      </c>
      <c r="W366" s="6">
        <v>-7348650</v>
      </c>
      <c r="X366" s="6">
        <v>-22717348</v>
      </c>
      <c r="Y366" s="6">
        <v>-35776765</v>
      </c>
      <c r="Z366" s="6">
        <v>-9622111</v>
      </c>
      <c r="AA366" s="6">
        <v>-58781725</v>
      </c>
      <c r="AB366" s="6">
        <v>-65503478</v>
      </c>
      <c r="AC366" s="6">
        <v>-54038678</v>
      </c>
      <c r="AD366" s="6">
        <v>-50820146</v>
      </c>
      <c r="AE366" s="6">
        <f>+'Balance Sheet by Segment (Y)'!J362</f>
        <v>9465</v>
      </c>
    </row>
    <row r="367" spans="1:31" ht="15" customHeight="1" x14ac:dyDescent="0.15">
      <c r="A367" s="4" t="s">
        <v>23</v>
      </c>
      <c r="B367" s="4" t="s">
        <v>24</v>
      </c>
      <c r="C367" s="5" t="s">
        <v>150</v>
      </c>
      <c r="D367" s="6">
        <v>408981</v>
      </c>
      <c r="E367" s="6">
        <v>408035</v>
      </c>
      <c r="F367" s="6">
        <v>408036</v>
      </c>
      <c r="G367" s="6">
        <v>266081</v>
      </c>
      <c r="H367" s="6">
        <v>5066</v>
      </c>
      <c r="I367" s="6">
        <v>4099</v>
      </c>
      <c r="J367" s="6">
        <v>4097</v>
      </c>
      <c r="K367" s="6">
        <v>10342</v>
      </c>
      <c r="L367" s="6">
        <v>12347</v>
      </c>
      <c r="M367" s="6">
        <v>12355</v>
      </c>
      <c r="N367" s="6">
        <v>12353</v>
      </c>
      <c r="O367" s="6">
        <v>191363</v>
      </c>
      <c r="P367" s="6">
        <v>191371</v>
      </c>
      <c r="Q367" s="6">
        <v>191379</v>
      </c>
      <c r="R367" s="6">
        <v>191388</v>
      </c>
      <c r="S367" s="6">
        <v>191410</v>
      </c>
      <c r="T367" s="6">
        <v>191466</v>
      </c>
      <c r="U367" s="6">
        <v>191496</v>
      </c>
      <c r="V367" s="6">
        <v>191894</v>
      </c>
      <c r="W367" s="6">
        <v>191917</v>
      </c>
      <c r="X367" s="6">
        <v>191937</v>
      </c>
      <c r="Y367" s="6">
        <v>191949</v>
      </c>
      <c r="Z367" s="6">
        <v>11463</v>
      </c>
      <c r="AA367" s="6">
        <v>11466</v>
      </c>
      <c r="AB367" s="6">
        <v>21055</v>
      </c>
      <c r="AC367" s="6">
        <v>11465</v>
      </c>
      <c r="AD367" s="6">
        <v>11465</v>
      </c>
      <c r="AE367" s="6">
        <f>+'Balance Sheet by Segment (Y)'!J363</f>
        <v>-1</v>
      </c>
    </row>
    <row r="368" spans="1:31" ht="15" customHeight="1" x14ac:dyDescent="0.15">
      <c r="A368" s="4" t="s">
        <v>23</v>
      </c>
      <c r="B368" s="4" t="s">
        <v>24</v>
      </c>
      <c r="C368" s="5" t="s">
        <v>152</v>
      </c>
      <c r="D368" s="6">
        <v>488784</v>
      </c>
      <c r="E368" s="6">
        <v>518908</v>
      </c>
      <c r="F368" s="6">
        <v>540353</v>
      </c>
      <c r="G368" s="6">
        <v>572822</v>
      </c>
      <c r="H368" s="6">
        <v>530143</v>
      </c>
      <c r="I368" s="6">
        <v>342978</v>
      </c>
      <c r="J368" s="6">
        <v>415797</v>
      </c>
      <c r="K368" s="6">
        <v>432148</v>
      </c>
      <c r="L368" s="6">
        <v>440254</v>
      </c>
      <c r="M368" s="6">
        <v>466871</v>
      </c>
      <c r="N368" s="6">
        <v>404487</v>
      </c>
      <c r="O368" s="6">
        <v>662427</v>
      </c>
      <c r="P368" s="6">
        <v>607147</v>
      </c>
      <c r="Q368" s="6">
        <v>620028</v>
      </c>
      <c r="R368" s="6">
        <v>663964</v>
      </c>
      <c r="S368" s="6">
        <v>333396</v>
      </c>
      <c r="T368" s="6">
        <v>302260</v>
      </c>
      <c r="U368" s="6">
        <v>325460</v>
      </c>
      <c r="V368" s="6">
        <v>367311</v>
      </c>
      <c r="W368" s="6">
        <v>409505</v>
      </c>
      <c r="X368" s="6">
        <v>369371</v>
      </c>
      <c r="Y368" s="6">
        <v>359687</v>
      </c>
      <c r="Z368" s="6">
        <v>401876</v>
      </c>
      <c r="AA368" s="6">
        <v>405930</v>
      </c>
      <c r="AB368" s="6">
        <v>366196</v>
      </c>
      <c r="AC368" s="6">
        <v>302999</v>
      </c>
      <c r="AD368" s="6">
        <v>344200</v>
      </c>
      <c r="AE368" s="6">
        <f>+'Balance Sheet by Segment (Y)'!J364</f>
        <v>363773</v>
      </c>
    </row>
    <row r="369" spans="1:31" ht="15" customHeight="1" x14ac:dyDescent="0.15">
      <c r="A369" s="7" t="s">
        <v>23</v>
      </c>
      <c r="B369" s="7" t="s">
        <v>24</v>
      </c>
      <c r="C369" s="8" t="s">
        <v>155</v>
      </c>
      <c r="D369" s="9">
        <v>32632253</v>
      </c>
      <c r="E369" s="9">
        <v>21949790</v>
      </c>
      <c r="F369" s="9">
        <v>22556904</v>
      </c>
      <c r="G369" s="9">
        <v>-19427371</v>
      </c>
      <c r="H369" s="9">
        <v>26674831</v>
      </c>
      <c r="I369" s="9">
        <v>59962247</v>
      </c>
      <c r="J369" s="9">
        <v>5144745</v>
      </c>
      <c r="K369" s="9">
        <v>21995655</v>
      </c>
      <c r="L369" s="9">
        <v>23763881</v>
      </c>
      <c r="M369" s="9">
        <v>27596235</v>
      </c>
      <c r="N369" s="9">
        <v>30789153</v>
      </c>
      <c r="O369" s="9">
        <v>92887550</v>
      </c>
      <c r="P369" s="9">
        <v>136305602</v>
      </c>
      <c r="Q369" s="9">
        <v>126804377</v>
      </c>
      <c r="R369" s="9">
        <v>138422191</v>
      </c>
      <c r="S369" s="9">
        <v>34947406</v>
      </c>
      <c r="T369" s="9">
        <v>38168763</v>
      </c>
      <c r="U369" s="9">
        <v>31495327</v>
      </c>
      <c r="V369" s="9">
        <v>-15149689</v>
      </c>
      <c r="W369" s="9">
        <v>-4077309</v>
      </c>
      <c r="X369" s="9">
        <v>-1716510</v>
      </c>
      <c r="Y369" s="9">
        <v>-33323517</v>
      </c>
      <c r="Z369" s="9">
        <v>-6283031</v>
      </c>
      <c r="AA369" s="9">
        <v>-6555421</v>
      </c>
      <c r="AB369" s="9">
        <v>-5735845</v>
      </c>
      <c r="AC369" s="9">
        <v>80401652</v>
      </c>
      <c r="AD369" s="9">
        <v>90190006</v>
      </c>
      <c r="AE369" s="9">
        <f>+'Balance Sheet by Segment (Y)'!J365</f>
        <v>100162243</v>
      </c>
    </row>
    <row r="370" spans="1:31" ht="15" customHeight="1" x14ac:dyDescent="0.15">
      <c r="A370" s="4" t="s">
        <v>23</v>
      </c>
      <c r="B370" s="4" t="s">
        <v>24</v>
      </c>
      <c r="C370" s="5" t="s">
        <v>147</v>
      </c>
      <c r="D370" s="6">
        <v>244235309</v>
      </c>
      <c r="E370" s="6">
        <v>245694779</v>
      </c>
      <c r="F370" s="6">
        <v>247203285</v>
      </c>
      <c r="G370" s="6">
        <v>248781886</v>
      </c>
      <c r="H370" s="6">
        <v>208897498</v>
      </c>
      <c r="I370" s="6">
        <v>191382111</v>
      </c>
      <c r="J370" s="6">
        <v>192520153</v>
      </c>
      <c r="K370" s="6">
        <v>244085200</v>
      </c>
      <c r="L370" s="6">
        <v>246240436</v>
      </c>
      <c r="M370" s="6">
        <v>247073594</v>
      </c>
      <c r="N370" s="6">
        <v>247293561</v>
      </c>
      <c r="O370" s="6">
        <v>192031217</v>
      </c>
      <c r="P370" s="6">
        <v>254641304</v>
      </c>
      <c r="Q370" s="6">
        <v>256728277</v>
      </c>
      <c r="R370" s="6">
        <v>229283479</v>
      </c>
      <c r="S370" s="6">
        <v>235073333</v>
      </c>
      <c r="T370" s="6">
        <v>239058476</v>
      </c>
      <c r="U370" s="6">
        <v>263144853</v>
      </c>
      <c r="V370" s="6">
        <v>286769388</v>
      </c>
      <c r="W370" s="6">
        <v>291822609</v>
      </c>
      <c r="X370" s="6">
        <v>277958906</v>
      </c>
      <c r="Y370" s="6">
        <v>265002633</v>
      </c>
      <c r="Z370" s="6">
        <v>265597775</v>
      </c>
      <c r="AA370" s="6">
        <v>219177199</v>
      </c>
      <c r="AB370" s="6">
        <v>220963087</v>
      </c>
      <c r="AC370" s="6">
        <v>148269473</v>
      </c>
      <c r="AD370" s="6">
        <v>149685367</v>
      </c>
      <c r="AE370" s="6">
        <f>+'Balance Sheet by Segment (Y)'!J366</f>
        <v>176522544</v>
      </c>
    </row>
    <row r="371" spans="1:31" ht="15" customHeight="1" x14ac:dyDescent="0.15">
      <c r="A371" s="4" t="s">
        <v>23</v>
      </c>
      <c r="B371" s="4" t="s">
        <v>24</v>
      </c>
      <c r="C371" s="5" t="s">
        <v>148</v>
      </c>
      <c r="D371" s="11">
        <v>0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0</v>
      </c>
      <c r="R371" s="11">
        <v>0</v>
      </c>
      <c r="S371" s="11">
        <v>0</v>
      </c>
      <c r="T371" s="11">
        <v>0</v>
      </c>
      <c r="U371" s="11">
        <v>0</v>
      </c>
      <c r="V371" s="11">
        <v>0</v>
      </c>
      <c r="W371" s="11">
        <v>0</v>
      </c>
      <c r="X371" s="11">
        <v>0</v>
      </c>
      <c r="Y371" s="11">
        <v>0</v>
      </c>
      <c r="Z371" s="11">
        <v>0</v>
      </c>
      <c r="AA371" s="6">
        <v>-1</v>
      </c>
      <c r="AB371" s="6">
        <v>1</v>
      </c>
      <c r="AC371" s="6">
        <v>-1</v>
      </c>
      <c r="AD371" s="11">
        <v>0</v>
      </c>
      <c r="AE371" s="11">
        <f>+'Balance Sheet by Segment (Y)'!J367</f>
        <v>0</v>
      </c>
    </row>
    <row r="372" spans="1:31" ht="15" customHeight="1" x14ac:dyDescent="0.15">
      <c r="A372" s="4" t="s">
        <v>23</v>
      </c>
      <c r="B372" s="4" t="s">
        <v>24</v>
      </c>
      <c r="C372" s="5" t="s">
        <v>157</v>
      </c>
      <c r="D372" s="11">
        <v>0</v>
      </c>
      <c r="E372" s="11">
        <v>0</v>
      </c>
      <c r="F372" s="11">
        <v>0</v>
      </c>
      <c r="G372" s="11">
        <v>0</v>
      </c>
      <c r="H372" s="11">
        <v>0</v>
      </c>
      <c r="I372" s="11">
        <v>0</v>
      </c>
      <c r="J372" s="11">
        <v>0</v>
      </c>
      <c r="K372" s="11">
        <v>0</v>
      </c>
      <c r="L372" s="11">
        <v>0</v>
      </c>
      <c r="M372" s="11">
        <v>0</v>
      </c>
      <c r="N372" s="11">
        <v>0</v>
      </c>
      <c r="O372" s="11">
        <v>0</v>
      </c>
      <c r="P372" s="11">
        <v>0</v>
      </c>
      <c r="Q372" s="11">
        <v>0</v>
      </c>
      <c r="R372" s="11">
        <v>0</v>
      </c>
      <c r="S372" s="11">
        <v>0</v>
      </c>
      <c r="T372" s="11">
        <v>0</v>
      </c>
      <c r="U372" s="11">
        <v>0</v>
      </c>
      <c r="V372" s="11">
        <v>0</v>
      </c>
      <c r="W372" s="11">
        <v>0</v>
      </c>
      <c r="X372" s="11">
        <v>0</v>
      </c>
      <c r="Y372" s="11">
        <v>0</v>
      </c>
      <c r="Z372" s="6">
        <v>1</v>
      </c>
      <c r="AA372" s="11">
        <v>0</v>
      </c>
      <c r="AB372" s="11">
        <v>0</v>
      </c>
      <c r="AC372" s="11">
        <v>0</v>
      </c>
      <c r="AD372" s="11">
        <v>0</v>
      </c>
      <c r="AE372" s="11">
        <v>0</v>
      </c>
    </row>
    <row r="373" spans="1:31" ht="15" customHeight="1" x14ac:dyDescent="0.15">
      <c r="A373" s="4" t="s">
        <v>23</v>
      </c>
      <c r="B373" s="4" t="s">
        <v>24</v>
      </c>
      <c r="C373" s="5" t="s">
        <v>149</v>
      </c>
      <c r="D373" s="6">
        <v>-18827141</v>
      </c>
      <c r="E373" s="6">
        <v>-20041102</v>
      </c>
      <c r="F373" s="6">
        <v>-20148754</v>
      </c>
      <c r="G373" s="6">
        <v>-20731758</v>
      </c>
      <c r="H373" s="6">
        <v>-20585774</v>
      </c>
      <c r="I373" s="6">
        <v>-20763975</v>
      </c>
      <c r="J373" s="11">
        <v>0</v>
      </c>
      <c r="K373" s="6">
        <v>-72513969</v>
      </c>
      <c r="L373" s="6">
        <v>-86978668</v>
      </c>
      <c r="M373" s="6">
        <v>-81340675</v>
      </c>
      <c r="N373" s="6">
        <v>-77796022</v>
      </c>
      <c r="O373" s="6">
        <v>-70575164</v>
      </c>
      <c r="P373" s="6">
        <v>-127916627</v>
      </c>
      <c r="Q373" s="6">
        <v>-125761071</v>
      </c>
      <c r="R373" s="6">
        <v>-41067125</v>
      </c>
      <c r="S373" s="6">
        <v>-45066026</v>
      </c>
      <c r="T373" s="6">
        <v>-45612656</v>
      </c>
      <c r="U373" s="6">
        <v>-51842522</v>
      </c>
      <c r="V373" s="6">
        <v>-51212943</v>
      </c>
      <c r="W373" s="6">
        <v>-56969316</v>
      </c>
      <c r="X373" s="6">
        <v>-53333518</v>
      </c>
      <c r="Y373" s="6">
        <v>-56177158</v>
      </c>
      <c r="Z373" s="6">
        <v>-103222759</v>
      </c>
      <c r="AA373" s="6">
        <v>-11864213</v>
      </c>
      <c r="AB373" s="6">
        <v>-42527469</v>
      </c>
      <c r="AC373" s="6">
        <v>-46425958</v>
      </c>
      <c r="AD373" s="6">
        <v>-56034858</v>
      </c>
      <c r="AE373" s="6">
        <f>+'Balance Sheet by Segment (Y)'!J368</f>
        <v>-28430281</v>
      </c>
    </row>
    <row r="374" spans="1:31" ht="15" customHeight="1" x14ac:dyDescent="0.15">
      <c r="A374" s="4" t="s">
        <v>23</v>
      </c>
      <c r="B374" s="4" t="s">
        <v>24</v>
      </c>
      <c r="C374" s="5" t="s">
        <v>150</v>
      </c>
      <c r="D374" s="11">
        <v>0</v>
      </c>
      <c r="E374" s="11">
        <v>0</v>
      </c>
      <c r="F374" s="6">
        <v>32563</v>
      </c>
      <c r="G374" s="11">
        <v>0</v>
      </c>
      <c r="H374" s="11">
        <v>0</v>
      </c>
      <c r="I374" s="11">
        <v>0</v>
      </c>
      <c r="J374" s="11">
        <v>0</v>
      </c>
      <c r="K374" s="11">
        <v>0</v>
      </c>
      <c r="L374" s="11">
        <v>0</v>
      </c>
      <c r="M374" s="11">
        <v>0</v>
      </c>
      <c r="N374" s="11">
        <v>0</v>
      </c>
      <c r="O374" s="11">
        <v>0</v>
      </c>
      <c r="P374" s="11">
        <v>0</v>
      </c>
      <c r="Q374" s="11">
        <v>0</v>
      </c>
      <c r="R374" s="11">
        <v>0</v>
      </c>
      <c r="S374" s="11">
        <v>0</v>
      </c>
      <c r="T374" s="11">
        <v>0</v>
      </c>
      <c r="U374" s="11">
        <v>0</v>
      </c>
      <c r="V374" s="11">
        <v>0</v>
      </c>
      <c r="W374" s="11">
        <v>0</v>
      </c>
      <c r="X374" s="11">
        <v>0</v>
      </c>
      <c r="Y374" s="11">
        <v>0</v>
      </c>
      <c r="Z374" s="6">
        <v>-1</v>
      </c>
      <c r="AA374" s="6">
        <v>1</v>
      </c>
      <c r="AB374" s="11">
        <v>0</v>
      </c>
      <c r="AC374" s="11">
        <v>0</v>
      </c>
      <c r="AD374" s="11">
        <v>0</v>
      </c>
      <c r="AE374" s="11">
        <f>+'Balance Sheet by Segment (Y)'!J369</f>
        <v>1</v>
      </c>
    </row>
    <row r="375" spans="1:31" ht="15" customHeight="1" x14ac:dyDescent="0.15">
      <c r="A375" s="4" t="s">
        <v>23</v>
      </c>
      <c r="B375" s="4" t="s">
        <v>24</v>
      </c>
      <c r="C375" s="5" t="s">
        <v>158</v>
      </c>
      <c r="D375" s="11">
        <v>0</v>
      </c>
      <c r="E375" s="11">
        <v>0</v>
      </c>
      <c r="F375" s="11">
        <v>0</v>
      </c>
      <c r="G375" s="11">
        <v>0</v>
      </c>
      <c r="H375" s="6">
        <v>16800</v>
      </c>
      <c r="I375" s="11">
        <v>0</v>
      </c>
      <c r="J375" s="11">
        <v>0</v>
      </c>
      <c r="K375" s="11">
        <v>0</v>
      </c>
      <c r="L375" s="11">
        <v>0</v>
      </c>
      <c r="M375" s="11">
        <v>0</v>
      </c>
      <c r="N375" s="11">
        <v>0</v>
      </c>
      <c r="O375" s="11">
        <v>0</v>
      </c>
      <c r="P375" s="11">
        <v>0</v>
      </c>
      <c r="Q375" s="11">
        <v>0</v>
      </c>
      <c r="R375" s="11">
        <v>0</v>
      </c>
      <c r="S375" s="11">
        <v>0</v>
      </c>
      <c r="T375" s="6">
        <v>-30315</v>
      </c>
      <c r="U375" s="11">
        <v>0</v>
      </c>
      <c r="V375" s="11">
        <v>0</v>
      </c>
      <c r="W375" s="11">
        <v>0</v>
      </c>
      <c r="X375" s="6">
        <v>-6415</v>
      </c>
      <c r="Y375" s="11">
        <v>0</v>
      </c>
      <c r="Z375" s="11">
        <v>0</v>
      </c>
      <c r="AA375" s="11">
        <v>0</v>
      </c>
      <c r="AB375" s="6">
        <v>-1</v>
      </c>
      <c r="AC375" s="6">
        <v>1</v>
      </c>
      <c r="AD375" s="11">
        <v>0</v>
      </c>
      <c r="AE375" s="11">
        <f>+'Balance Sheet by Segment (Y)'!J370</f>
        <v>2</v>
      </c>
    </row>
    <row r="376" spans="1:31" ht="15" customHeight="1" x14ac:dyDescent="0.15">
      <c r="A376" s="4" t="s">
        <v>23</v>
      </c>
      <c r="B376" s="4" t="s">
        <v>24</v>
      </c>
      <c r="C376" s="5" t="s">
        <v>152</v>
      </c>
      <c r="D376" s="11">
        <v>0</v>
      </c>
      <c r="E376" s="11">
        <v>0</v>
      </c>
      <c r="F376" s="11">
        <v>0</v>
      </c>
      <c r="G376" s="11">
        <v>0</v>
      </c>
      <c r="H376" s="11">
        <v>0</v>
      </c>
      <c r="I376" s="11">
        <v>0</v>
      </c>
      <c r="J376" s="11">
        <v>0</v>
      </c>
      <c r="K376" s="11">
        <v>0</v>
      </c>
      <c r="L376" s="11">
        <v>0</v>
      </c>
      <c r="M376" s="11">
        <v>0</v>
      </c>
      <c r="N376" s="11">
        <v>0</v>
      </c>
      <c r="O376" s="11">
        <v>0</v>
      </c>
      <c r="P376" s="11">
        <v>0</v>
      </c>
      <c r="Q376" s="11">
        <v>0</v>
      </c>
      <c r="R376" s="11">
        <v>0</v>
      </c>
      <c r="S376" s="11">
        <v>0</v>
      </c>
      <c r="T376" s="11">
        <v>0</v>
      </c>
      <c r="U376" s="11">
        <v>0</v>
      </c>
      <c r="V376" s="11">
        <v>0</v>
      </c>
      <c r="W376" s="11">
        <v>0</v>
      </c>
      <c r="X376" s="11">
        <v>0</v>
      </c>
      <c r="Y376" s="6">
        <v>-2</v>
      </c>
      <c r="Z376" s="11">
        <v>0</v>
      </c>
      <c r="AA376" s="6">
        <v>1</v>
      </c>
      <c r="AB376" s="11">
        <v>0</v>
      </c>
      <c r="AC376" s="11">
        <v>0</v>
      </c>
      <c r="AD376" s="11">
        <v>0</v>
      </c>
      <c r="AE376" s="11" t="s">
        <v>231</v>
      </c>
    </row>
    <row r="377" spans="1:31" ht="15" customHeight="1" x14ac:dyDescent="0.15">
      <c r="A377" s="7" t="s">
        <v>23</v>
      </c>
      <c r="B377" s="7" t="s">
        <v>24</v>
      </c>
      <c r="C377" s="8" t="s">
        <v>159</v>
      </c>
      <c r="D377" s="9">
        <v>225408168</v>
      </c>
      <c r="E377" s="9">
        <v>225653677</v>
      </c>
      <c r="F377" s="9">
        <v>227087094</v>
      </c>
      <c r="G377" s="9">
        <v>228050128</v>
      </c>
      <c r="H377" s="9">
        <v>188328524</v>
      </c>
      <c r="I377" s="9">
        <v>170618136</v>
      </c>
      <c r="J377" s="9">
        <v>192520153</v>
      </c>
      <c r="K377" s="9">
        <v>171571231</v>
      </c>
      <c r="L377" s="9">
        <v>159261768</v>
      </c>
      <c r="M377" s="9">
        <v>165732919</v>
      </c>
      <c r="N377" s="9">
        <v>169497539</v>
      </c>
      <c r="O377" s="9">
        <v>121456053</v>
      </c>
      <c r="P377" s="9">
        <v>126724677</v>
      </c>
      <c r="Q377" s="9">
        <v>130967206</v>
      </c>
      <c r="R377" s="9">
        <v>188216354</v>
      </c>
      <c r="S377" s="9">
        <v>190007307</v>
      </c>
      <c r="T377" s="9">
        <v>193415505</v>
      </c>
      <c r="U377" s="9">
        <v>211302331</v>
      </c>
      <c r="V377" s="9">
        <v>235556445</v>
      </c>
      <c r="W377" s="9">
        <v>234853293</v>
      </c>
      <c r="X377" s="9">
        <v>224618973</v>
      </c>
      <c r="Y377" s="9">
        <v>208825473</v>
      </c>
      <c r="Z377" s="9">
        <v>162375016</v>
      </c>
      <c r="AA377" s="9">
        <v>207312987</v>
      </c>
      <c r="AB377" s="9">
        <v>178435618</v>
      </c>
      <c r="AC377" s="9">
        <v>101843515</v>
      </c>
      <c r="AD377" s="9">
        <v>93650509</v>
      </c>
      <c r="AE377" s="9">
        <f>+'Balance Sheet by Segment (Y)'!J371</f>
        <v>148092266</v>
      </c>
    </row>
    <row r="378" spans="1:31" ht="15" customHeight="1" x14ac:dyDescent="0.15">
      <c r="A378" s="4" t="s">
        <v>23</v>
      </c>
      <c r="B378" s="4" t="s">
        <v>24</v>
      </c>
      <c r="C378" s="5" t="s">
        <v>160</v>
      </c>
      <c r="D378" s="6">
        <v>-226809369</v>
      </c>
      <c r="E378" s="6">
        <v>-241040133</v>
      </c>
      <c r="F378" s="6">
        <v>-245656448</v>
      </c>
      <c r="G378" s="6">
        <v>-257164243</v>
      </c>
      <c r="H378" s="6">
        <v>-262097640</v>
      </c>
      <c r="I378" s="6">
        <v>-275926861</v>
      </c>
      <c r="J378" s="6">
        <v>-321350248</v>
      </c>
      <c r="K378" s="6">
        <v>-297972549</v>
      </c>
      <c r="L378" s="6">
        <v>-302360075</v>
      </c>
      <c r="M378" s="6">
        <v>-309816319</v>
      </c>
      <c r="N378" s="6">
        <v>-312859336</v>
      </c>
      <c r="O378" s="6">
        <v>-317771169</v>
      </c>
      <c r="P378" s="6">
        <v>-322261927</v>
      </c>
      <c r="Q378" s="6">
        <v>-328873388</v>
      </c>
      <c r="R378" s="6">
        <v>-429830997</v>
      </c>
      <c r="S378" s="6">
        <v>-417651035</v>
      </c>
      <c r="T378" s="6">
        <v>-425007940</v>
      </c>
      <c r="U378" s="6">
        <v>-437622519</v>
      </c>
      <c r="V378" s="6">
        <v>-448897437</v>
      </c>
      <c r="W378" s="6">
        <v>-457403317</v>
      </c>
      <c r="X378" s="6">
        <v>-475324383</v>
      </c>
      <c r="Y378" s="6">
        <v>-525292926</v>
      </c>
      <c r="Z378" s="6">
        <v>-533983139</v>
      </c>
      <c r="AA378" s="6">
        <v>-521456402</v>
      </c>
      <c r="AB378" s="6">
        <v>-527589786</v>
      </c>
      <c r="AC378" s="6">
        <v>-536480831</v>
      </c>
      <c r="AD378" s="6">
        <v>-544897526</v>
      </c>
      <c r="AE378" s="6">
        <f>+'Balance Sheet by Segment (Y)'!J372</f>
        <v>-562099518</v>
      </c>
    </row>
    <row r="379" spans="1:31" ht="15" customHeight="1" x14ac:dyDescent="0.15">
      <c r="A379" s="7" t="s">
        <v>23</v>
      </c>
      <c r="B379" s="7" t="s">
        <v>24</v>
      </c>
      <c r="C379" s="8" t="s">
        <v>161</v>
      </c>
      <c r="D379" s="9">
        <v>31231052</v>
      </c>
      <c r="E379" s="9">
        <v>6563334</v>
      </c>
      <c r="F379" s="9">
        <v>3987550</v>
      </c>
      <c r="G379" s="9">
        <v>-48541486</v>
      </c>
      <c r="H379" s="9">
        <v>-47094285</v>
      </c>
      <c r="I379" s="9">
        <v>-45346478</v>
      </c>
      <c r="J379" s="9">
        <v>206980161</v>
      </c>
      <c r="K379" s="9">
        <v>-104405663</v>
      </c>
      <c r="L379" s="9">
        <v>-119334426</v>
      </c>
      <c r="M379" s="9">
        <v>-116487165</v>
      </c>
      <c r="N379" s="9">
        <v>-112572644</v>
      </c>
      <c r="O379" s="9">
        <v>-103427566</v>
      </c>
      <c r="P379" s="9">
        <v>-59231648</v>
      </c>
      <c r="Q379" s="9">
        <v>-71101805</v>
      </c>
      <c r="R379" s="9">
        <v>-103192452</v>
      </c>
      <c r="S379" s="9">
        <v>-192696322</v>
      </c>
      <c r="T379" s="9">
        <v>-193423672</v>
      </c>
      <c r="U379" s="9">
        <v>-194824861</v>
      </c>
      <c r="V379" s="9">
        <v>-228490681</v>
      </c>
      <c r="W379" s="9">
        <v>-226627333</v>
      </c>
      <c r="X379" s="9">
        <v>-252421920</v>
      </c>
      <c r="Y379" s="9">
        <v>-349790970</v>
      </c>
      <c r="Z379" s="9">
        <v>-377891154</v>
      </c>
      <c r="AA379" s="9">
        <v>-320698836</v>
      </c>
      <c r="AB379" s="9">
        <v>-354890013</v>
      </c>
      <c r="AC379" s="9">
        <v>-354235664</v>
      </c>
      <c r="AD379" s="9">
        <v>-361057011</v>
      </c>
      <c r="AE379" s="9">
        <f>+'Balance Sheet by Segment (Y)'!J373</f>
        <v>-313845009</v>
      </c>
    </row>
    <row r="380" spans="1:31" ht="15" customHeight="1" x14ac:dyDescent="0.15">
      <c r="A380" s="4"/>
      <c r="B380" s="4"/>
      <c r="C380" s="5"/>
      <c r="D380" s="12" t="s">
        <v>54</v>
      </c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</row>
    <row r="381" spans="1:31" ht="15" customHeight="1" x14ac:dyDescent="0.15">
      <c r="A381" s="7"/>
      <c r="B381" s="7"/>
      <c r="C381" s="8" t="s">
        <v>278</v>
      </c>
      <c r="D381" s="16" t="s">
        <v>54</v>
      </c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  <c r="AE381" s="16"/>
    </row>
    <row r="382" spans="1:31" ht="15" customHeight="1" x14ac:dyDescent="0.15">
      <c r="A382" s="4" t="s">
        <v>23</v>
      </c>
      <c r="B382" s="4" t="s">
        <v>24</v>
      </c>
      <c r="C382" s="5" t="s">
        <v>127</v>
      </c>
      <c r="D382" s="6">
        <v>201398935</v>
      </c>
      <c r="E382" s="6">
        <v>244476732</v>
      </c>
      <c r="F382" s="6">
        <v>243772158</v>
      </c>
      <c r="G382" s="6">
        <v>264117602</v>
      </c>
      <c r="H382" s="6">
        <v>264607755</v>
      </c>
      <c r="I382" s="6">
        <v>237660591</v>
      </c>
      <c r="J382" s="6">
        <v>312263218</v>
      </c>
      <c r="K382" s="6">
        <v>393063524</v>
      </c>
      <c r="L382" s="6">
        <v>360238854</v>
      </c>
      <c r="M382" s="6">
        <v>494438123</v>
      </c>
      <c r="N382" s="6">
        <v>678650535</v>
      </c>
      <c r="O382" s="6">
        <v>768603976.07099998</v>
      </c>
      <c r="P382" s="6">
        <v>710409534</v>
      </c>
      <c r="Q382" s="6">
        <v>686817793</v>
      </c>
      <c r="R382" s="6">
        <v>647412733</v>
      </c>
      <c r="S382" s="6">
        <v>535390649</v>
      </c>
      <c r="T382" s="6">
        <v>393778162</v>
      </c>
      <c r="U382" s="6">
        <v>477826580</v>
      </c>
      <c r="V382" s="6">
        <v>417961935</v>
      </c>
      <c r="W382" s="6">
        <v>437132358</v>
      </c>
      <c r="X382" s="6">
        <v>371786027</v>
      </c>
      <c r="Y382" s="6">
        <v>396240601</v>
      </c>
      <c r="Z382" s="6">
        <v>350250364</v>
      </c>
      <c r="AA382" s="6">
        <v>368123140</v>
      </c>
      <c r="AB382" s="6">
        <v>371049837</v>
      </c>
      <c r="AC382" s="6">
        <v>275424549</v>
      </c>
      <c r="AD382" s="6">
        <v>321030440</v>
      </c>
      <c r="AE382" s="6">
        <f>+'Balance Sheet by Segment (Y)'!J376</f>
        <v>370209726</v>
      </c>
    </row>
    <row r="383" spans="1:31" ht="15" customHeight="1" x14ac:dyDescent="0.15">
      <c r="A383" s="4" t="s">
        <v>23</v>
      </c>
      <c r="B383" s="4" t="s">
        <v>24</v>
      </c>
      <c r="C383" s="5" t="s">
        <v>128</v>
      </c>
      <c r="D383" s="6">
        <v>9271166</v>
      </c>
      <c r="E383" s="6">
        <v>10374262</v>
      </c>
      <c r="F383" s="6">
        <v>10602154</v>
      </c>
      <c r="G383" s="6">
        <v>11221723</v>
      </c>
      <c r="H383" s="6">
        <v>13844075</v>
      </c>
      <c r="I383" s="6">
        <v>11163671</v>
      </c>
      <c r="J383" s="6">
        <v>10768562</v>
      </c>
      <c r="K383" s="6">
        <v>9251422</v>
      </c>
      <c r="L383" s="6">
        <v>11166861</v>
      </c>
      <c r="M383" s="6">
        <v>9428352</v>
      </c>
      <c r="N383" s="6">
        <v>7571357</v>
      </c>
      <c r="O383" s="6">
        <v>10668516</v>
      </c>
      <c r="P383" s="6">
        <v>10633368</v>
      </c>
      <c r="Q383" s="6">
        <v>10983406</v>
      </c>
      <c r="R383" s="6">
        <v>19961626</v>
      </c>
      <c r="S383" s="6">
        <v>22446010</v>
      </c>
      <c r="T383" s="6">
        <v>22098759</v>
      </c>
      <c r="U383" s="6">
        <v>22037347</v>
      </c>
      <c r="V383" s="6">
        <v>23228933</v>
      </c>
      <c r="W383" s="6">
        <v>16801843</v>
      </c>
      <c r="X383" s="6">
        <v>18714750</v>
      </c>
      <c r="Y383" s="6">
        <v>14501757</v>
      </c>
      <c r="Z383" s="6">
        <v>13731529</v>
      </c>
      <c r="AA383" s="6">
        <v>18285844</v>
      </c>
      <c r="AB383" s="6">
        <v>22085502</v>
      </c>
      <c r="AC383" s="6">
        <v>16361471</v>
      </c>
      <c r="AD383" s="6">
        <v>18764625</v>
      </c>
      <c r="AE383" s="6">
        <f>+'Balance Sheet by Segment (Y)'!J377</f>
        <v>26252053</v>
      </c>
    </row>
    <row r="384" spans="1:31" ht="15" customHeight="1" x14ac:dyDescent="0.15">
      <c r="A384" s="4" t="s">
        <v>23</v>
      </c>
      <c r="B384" s="4" t="s">
        <v>24</v>
      </c>
      <c r="C384" s="5" t="s">
        <v>129</v>
      </c>
      <c r="D384" s="6">
        <v>731183776</v>
      </c>
      <c r="E384" s="6">
        <v>761720935</v>
      </c>
      <c r="F384" s="6">
        <v>744834748</v>
      </c>
      <c r="G384" s="6">
        <v>788649733</v>
      </c>
      <c r="H384" s="6">
        <v>824566745</v>
      </c>
      <c r="I384" s="6">
        <v>848466925</v>
      </c>
      <c r="J384" s="6">
        <v>819168914</v>
      </c>
      <c r="K384" s="6">
        <v>832032336</v>
      </c>
      <c r="L384" s="6">
        <v>808546347</v>
      </c>
      <c r="M384" s="6">
        <v>690888174</v>
      </c>
      <c r="N384" s="6">
        <v>598825034</v>
      </c>
      <c r="O384" s="6">
        <v>608105172.92900002</v>
      </c>
      <c r="P384" s="6">
        <v>555685637</v>
      </c>
      <c r="Q384" s="6">
        <v>561406527</v>
      </c>
      <c r="R384" s="6">
        <v>567621654</v>
      </c>
      <c r="S384" s="6">
        <v>664944100</v>
      </c>
      <c r="T384" s="6">
        <v>688738535</v>
      </c>
      <c r="U384" s="6">
        <v>738329472</v>
      </c>
      <c r="V384" s="6">
        <v>729642513</v>
      </c>
      <c r="W384" s="6">
        <v>779981399</v>
      </c>
      <c r="X384" s="6">
        <v>896268190</v>
      </c>
      <c r="Y384" s="6">
        <v>731307644</v>
      </c>
      <c r="Z384" s="6">
        <v>715891287</v>
      </c>
      <c r="AA384" s="6">
        <v>772097972</v>
      </c>
      <c r="AB384" s="6">
        <v>733221999</v>
      </c>
      <c r="AC384" s="6">
        <v>726597313</v>
      </c>
      <c r="AD384" s="6">
        <v>729871880</v>
      </c>
      <c r="AE384" s="6">
        <f>+'Balance Sheet by Segment (Y)'!J378</f>
        <v>805923607</v>
      </c>
    </row>
    <row r="385" spans="1:31" ht="15" customHeight="1" x14ac:dyDescent="0.15">
      <c r="A385" s="4" t="s">
        <v>23</v>
      </c>
      <c r="B385" s="4" t="s">
        <v>24</v>
      </c>
      <c r="C385" s="5" t="s">
        <v>130</v>
      </c>
      <c r="D385" s="6">
        <v>4322423</v>
      </c>
      <c r="E385" s="6">
        <v>20371328</v>
      </c>
      <c r="F385" s="6">
        <v>1845543</v>
      </c>
      <c r="G385" s="6">
        <v>5188446</v>
      </c>
      <c r="H385" s="6">
        <v>5991408</v>
      </c>
      <c r="I385" s="6">
        <v>1317200</v>
      </c>
      <c r="J385" s="6">
        <v>2678111.9999999902</v>
      </c>
      <c r="K385" s="6">
        <v>1435081</v>
      </c>
      <c r="L385" s="6">
        <v>1398024</v>
      </c>
      <c r="M385" s="6">
        <v>35664</v>
      </c>
      <c r="N385" s="6">
        <v>35730</v>
      </c>
      <c r="O385" s="6">
        <v>37732</v>
      </c>
      <c r="P385" s="6">
        <v>39753</v>
      </c>
      <c r="Q385" s="6">
        <v>41798</v>
      </c>
      <c r="R385" s="6">
        <v>43865</v>
      </c>
      <c r="S385" s="6">
        <v>502795</v>
      </c>
      <c r="T385" s="6">
        <v>504971</v>
      </c>
      <c r="U385" s="6">
        <v>49655</v>
      </c>
      <c r="V385" s="6">
        <v>49654</v>
      </c>
      <c r="W385" s="6">
        <v>49655</v>
      </c>
      <c r="X385" s="6">
        <v>49655</v>
      </c>
      <c r="Y385" s="6">
        <v>49655</v>
      </c>
      <c r="Z385" s="6">
        <v>49655</v>
      </c>
      <c r="AA385" s="6">
        <v>49656</v>
      </c>
      <c r="AB385" s="6">
        <v>49655</v>
      </c>
      <c r="AC385" s="6">
        <v>49655</v>
      </c>
      <c r="AD385" s="6">
        <v>49655</v>
      </c>
      <c r="AE385" s="6">
        <f>+'Balance Sheet by Segment (Y)'!J379</f>
        <v>49653</v>
      </c>
    </row>
    <row r="386" spans="1:31" ht="15" customHeight="1" x14ac:dyDescent="0.15">
      <c r="A386" s="4" t="s">
        <v>23</v>
      </c>
      <c r="B386" s="4" t="s">
        <v>24</v>
      </c>
      <c r="C386" s="5" t="s">
        <v>131</v>
      </c>
      <c r="D386" s="6">
        <v>260535169</v>
      </c>
      <c r="E386" s="6">
        <v>266871140</v>
      </c>
      <c r="F386" s="6">
        <v>293089429</v>
      </c>
      <c r="G386" s="6">
        <v>290329422</v>
      </c>
      <c r="H386" s="6">
        <v>300492323</v>
      </c>
      <c r="I386" s="6">
        <v>289437256</v>
      </c>
      <c r="J386" s="6">
        <v>308036947</v>
      </c>
      <c r="K386" s="6">
        <v>278861232</v>
      </c>
      <c r="L386" s="6">
        <v>302486044</v>
      </c>
      <c r="M386" s="6">
        <v>297653667</v>
      </c>
      <c r="N386" s="6">
        <v>308062148</v>
      </c>
      <c r="O386" s="6">
        <v>264222889</v>
      </c>
      <c r="P386" s="6">
        <v>299847575</v>
      </c>
      <c r="Q386" s="6">
        <v>292584999</v>
      </c>
      <c r="R386" s="6">
        <v>346378822</v>
      </c>
      <c r="S386" s="6">
        <v>350247522</v>
      </c>
      <c r="T386" s="6">
        <v>405151235</v>
      </c>
      <c r="U386" s="6">
        <v>419357172</v>
      </c>
      <c r="V386" s="6">
        <v>453633490</v>
      </c>
      <c r="W386" s="6">
        <v>368748336</v>
      </c>
      <c r="X386" s="6">
        <v>368637162</v>
      </c>
      <c r="Y386" s="6">
        <v>331969961</v>
      </c>
      <c r="Z386" s="6">
        <v>363019732</v>
      </c>
      <c r="AA386" s="6">
        <v>310547978</v>
      </c>
      <c r="AB386" s="6">
        <v>355273019</v>
      </c>
      <c r="AC386" s="6">
        <v>343384436</v>
      </c>
      <c r="AD386" s="6">
        <v>372443414</v>
      </c>
      <c r="AE386" s="6">
        <f>+'Balance Sheet by Segment (Y)'!J380</f>
        <v>342818121</v>
      </c>
    </row>
    <row r="387" spans="1:31" ht="15" customHeight="1" x14ac:dyDescent="0.15">
      <c r="A387" s="4" t="s">
        <v>23</v>
      </c>
      <c r="B387" s="4" t="s">
        <v>24</v>
      </c>
      <c r="C387" s="5" t="s">
        <v>132</v>
      </c>
      <c r="D387" s="6">
        <v>31978172</v>
      </c>
      <c r="E387" s="6">
        <v>28575348</v>
      </c>
      <c r="F387" s="6">
        <v>27206840</v>
      </c>
      <c r="G387" s="6">
        <v>26720438</v>
      </c>
      <c r="H387" s="6">
        <v>27675196</v>
      </c>
      <c r="I387" s="6">
        <v>34814637</v>
      </c>
      <c r="J387" s="6">
        <v>37230961</v>
      </c>
      <c r="K387" s="6">
        <v>69131336</v>
      </c>
      <c r="L387" s="6">
        <v>69842072</v>
      </c>
      <c r="M387" s="6">
        <v>41418733</v>
      </c>
      <c r="N387" s="6">
        <v>23340816</v>
      </c>
      <c r="O387" s="6">
        <v>37685367</v>
      </c>
      <c r="P387" s="6">
        <v>37031123</v>
      </c>
      <c r="Q387" s="6">
        <v>22244267</v>
      </c>
      <c r="R387" s="6">
        <v>21995896</v>
      </c>
      <c r="S387" s="6">
        <v>40054188</v>
      </c>
      <c r="T387" s="6">
        <v>42580990</v>
      </c>
      <c r="U387" s="6">
        <v>24083100</v>
      </c>
      <c r="V387" s="6">
        <v>29981261</v>
      </c>
      <c r="W387" s="6">
        <v>44890697</v>
      </c>
      <c r="X387" s="6">
        <v>52630786</v>
      </c>
      <c r="Y387" s="6">
        <v>30764401</v>
      </c>
      <c r="Z387" s="6">
        <v>33341086</v>
      </c>
      <c r="AA387" s="6">
        <v>46236838</v>
      </c>
      <c r="AB387" s="6">
        <v>51360776</v>
      </c>
      <c r="AC387" s="6">
        <v>48743540</v>
      </c>
      <c r="AD387" s="6">
        <v>33178605</v>
      </c>
      <c r="AE387" s="6">
        <f>+'Balance Sheet by Segment (Y)'!J381</f>
        <v>32999288</v>
      </c>
    </row>
    <row r="388" spans="1:31" ht="15" customHeight="1" x14ac:dyDescent="0.15">
      <c r="A388" s="7" t="s">
        <v>23</v>
      </c>
      <c r="B388" s="7" t="s">
        <v>24</v>
      </c>
      <c r="C388" s="8" t="s">
        <v>133</v>
      </c>
      <c r="D388" s="9">
        <v>1238689641</v>
      </c>
      <c r="E388" s="9">
        <v>1332389745</v>
      </c>
      <c r="F388" s="9">
        <v>1321350872</v>
      </c>
      <c r="G388" s="9">
        <v>1386227364</v>
      </c>
      <c r="H388" s="9">
        <v>1437177502</v>
      </c>
      <c r="I388" s="9">
        <v>1422860280</v>
      </c>
      <c r="J388" s="9">
        <v>1490146714</v>
      </c>
      <c r="K388" s="9">
        <v>1583774931</v>
      </c>
      <c r="L388" s="9">
        <v>1553678202</v>
      </c>
      <c r="M388" s="9">
        <v>1533862713</v>
      </c>
      <c r="N388" s="9">
        <v>1616485620</v>
      </c>
      <c r="O388" s="9">
        <v>1689323653</v>
      </c>
      <c r="P388" s="9">
        <v>1613646990</v>
      </c>
      <c r="Q388" s="9">
        <v>1574078790</v>
      </c>
      <c r="R388" s="9">
        <v>1603414596</v>
      </c>
      <c r="S388" s="9">
        <v>1613585264</v>
      </c>
      <c r="T388" s="9">
        <v>1552852652</v>
      </c>
      <c r="U388" s="9">
        <v>1681683326</v>
      </c>
      <c r="V388" s="9">
        <v>1654497786</v>
      </c>
      <c r="W388" s="9">
        <v>1647604288</v>
      </c>
      <c r="X388" s="9">
        <v>1708086570</v>
      </c>
      <c r="Y388" s="9">
        <v>1504834019</v>
      </c>
      <c r="Z388" s="9">
        <v>1476283653</v>
      </c>
      <c r="AA388" s="9">
        <v>1515341428</v>
      </c>
      <c r="AB388" s="9">
        <v>1533040788</v>
      </c>
      <c r="AC388" s="9">
        <v>1410560964</v>
      </c>
      <c r="AD388" s="9">
        <v>1475338619</v>
      </c>
      <c r="AE388" s="9">
        <f>+'Balance Sheet by Segment (Y)'!J382</f>
        <v>1578252448</v>
      </c>
    </row>
    <row r="389" spans="1:31" ht="15" customHeight="1" x14ac:dyDescent="0.15">
      <c r="A389" s="4" t="s">
        <v>23</v>
      </c>
      <c r="B389" s="4" t="s">
        <v>24</v>
      </c>
      <c r="C389" s="5" t="s">
        <v>134</v>
      </c>
      <c r="D389" s="6">
        <v>51623489</v>
      </c>
      <c r="E389" s="6">
        <v>47236665</v>
      </c>
      <c r="F389" s="6">
        <v>47294854</v>
      </c>
      <c r="G389" s="6">
        <v>47141386</v>
      </c>
      <c r="H389" s="6">
        <v>47067268</v>
      </c>
      <c r="I389" s="6">
        <v>47160428</v>
      </c>
      <c r="J389" s="6">
        <v>47262312</v>
      </c>
      <c r="K389" s="6">
        <v>9748863</v>
      </c>
      <c r="L389" s="6">
        <v>7663662</v>
      </c>
      <c r="M389" s="6">
        <v>7663662</v>
      </c>
      <c r="N389" s="6">
        <v>186485411</v>
      </c>
      <c r="O389" s="11">
        <v>0</v>
      </c>
      <c r="P389" s="6">
        <v>168610786</v>
      </c>
      <c r="Q389" s="6">
        <v>168610786</v>
      </c>
      <c r="R389" s="6">
        <v>168610786</v>
      </c>
      <c r="S389" s="11">
        <v>0</v>
      </c>
      <c r="T389" s="11">
        <v>0</v>
      </c>
      <c r="U389" s="11">
        <v>0</v>
      </c>
      <c r="V389" s="6">
        <v>161724991</v>
      </c>
      <c r="W389" s="6">
        <v>161724991</v>
      </c>
      <c r="X389" s="11">
        <v>0</v>
      </c>
      <c r="Y389" s="11">
        <v>0</v>
      </c>
      <c r="Z389" s="11">
        <v>0</v>
      </c>
      <c r="AA389" s="11">
        <v>0</v>
      </c>
      <c r="AB389" s="11">
        <v>0</v>
      </c>
      <c r="AC389" s="11">
        <v>0</v>
      </c>
      <c r="AD389" s="11">
        <v>0</v>
      </c>
      <c r="AE389" s="11">
        <f>+'Balance Sheet by Segment (Y)'!J383</f>
        <v>0</v>
      </c>
    </row>
    <row r="390" spans="1:31" ht="15" customHeight="1" x14ac:dyDescent="0.15">
      <c r="A390" s="7" t="s">
        <v>23</v>
      </c>
      <c r="B390" s="7" t="s">
        <v>24</v>
      </c>
      <c r="C390" s="8" t="s">
        <v>135</v>
      </c>
      <c r="D390" s="9">
        <v>1290313130</v>
      </c>
      <c r="E390" s="9">
        <v>1379626410</v>
      </c>
      <c r="F390" s="9">
        <v>1368645726</v>
      </c>
      <c r="G390" s="9">
        <v>1433368750</v>
      </c>
      <c r="H390" s="9">
        <v>1484244770</v>
      </c>
      <c r="I390" s="9">
        <v>1470020708</v>
      </c>
      <c r="J390" s="9">
        <v>1537409026</v>
      </c>
      <c r="K390" s="9">
        <v>1593523794</v>
      </c>
      <c r="L390" s="9">
        <v>1561341864</v>
      </c>
      <c r="M390" s="9">
        <v>1541526375</v>
      </c>
      <c r="N390" s="9">
        <v>1802971031</v>
      </c>
      <c r="O390" s="9">
        <v>1689323653</v>
      </c>
      <c r="P390" s="9">
        <v>1782257776</v>
      </c>
      <c r="Q390" s="9">
        <v>1742689576</v>
      </c>
      <c r="R390" s="9">
        <v>1772025382</v>
      </c>
      <c r="S390" s="9">
        <v>1613585264</v>
      </c>
      <c r="T390" s="9">
        <v>1552852652</v>
      </c>
      <c r="U390" s="9">
        <v>1681683326</v>
      </c>
      <c r="V390" s="9">
        <v>1816222777</v>
      </c>
      <c r="W390" s="9">
        <v>1809329279</v>
      </c>
      <c r="X390" s="9">
        <v>1708086570</v>
      </c>
      <c r="Y390" s="9">
        <v>1504834019</v>
      </c>
      <c r="Z390" s="9">
        <v>1476283653</v>
      </c>
      <c r="AA390" s="9">
        <v>1515341428</v>
      </c>
      <c r="AB390" s="9">
        <v>1533040788</v>
      </c>
      <c r="AC390" s="9">
        <v>1410560964</v>
      </c>
      <c r="AD390" s="9">
        <v>1475338619</v>
      </c>
      <c r="AE390" s="9">
        <f>+'Balance Sheet by Segment (Y)'!J384</f>
        <v>1578252448</v>
      </c>
    </row>
    <row r="391" spans="1:31" ht="15" customHeight="1" x14ac:dyDescent="0.15">
      <c r="A391" s="4" t="s">
        <v>23</v>
      </c>
      <c r="B391" s="4" t="s">
        <v>24</v>
      </c>
      <c r="C391" s="5" t="s">
        <v>137</v>
      </c>
      <c r="D391" s="6">
        <v>43425737</v>
      </c>
      <c r="E391" s="6">
        <v>32951837</v>
      </c>
      <c r="F391" s="6">
        <v>30636436</v>
      </c>
      <c r="G391" s="6">
        <v>48375144</v>
      </c>
      <c r="H391" s="6">
        <v>58250485</v>
      </c>
      <c r="I391" s="6">
        <v>35930254</v>
      </c>
      <c r="J391" s="6">
        <v>79540907</v>
      </c>
      <c r="K391" s="6">
        <v>96069836</v>
      </c>
      <c r="L391" s="6">
        <v>123740374</v>
      </c>
      <c r="M391" s="6">
        <v>64238184</v>
      </c>
      <c r="N391" s="6">
        <v>58928082</v>
      </c>
      <c r="O391" s="6">
        <v>58754728</v>
      </c>
      <c r="P391" s="6">
        <v>49878338</v>
      </c>
      <c r="Q391" s="6">
        <v>66679949</v>
      </c>
      <c r="R391" s="6">
        <v>68528245</v>
      </c>
      <c r="S391" s="6">
        <v>62443768</v>
      </c>
      <c r="T391" s="6">
        <v>92434202</v>
      </c>
      <c r="U391" s="6">
        <v>106142513</v>
      </c>
      <c r="V391" s="6">
        <v>114372825</v>
      </c>
      <c r="W391" s="6">
        <v>132459569</v>
      </c>
      <c r="X391" s="6">
        <v>93573912</v>
      </c>
      <c r="Y391" s="6">
        <v>112125760</v>
      </c>
      <c r="Z391" s="6">
        <v>117315628</v>
      </c>
      <c r="AA391" s="6">
        <v>158549031</v>
      </c>
      <c r="AB391" s="6">
        <v>183784467</v>
      </c>
      <c r="AC391" s="6">
        <v>165439456</v>
      </c>
      <c r="AD391" s="6">
        <v>163991522</v>
      </c>
      <c r="AE391" s="6">
        <f>+'Balance Sheet by Segment (Y)'!J385</f>
        <v>186987605</v>
      </c>
    </row>
    <row r="392" spans="1:31" ht="15" customHeight="1" x14ac:dyDescent="0.15">
      <c r="A392" s="4" t="s">
        <v>23</v>
      </c>
      <c r="B392" s="4" t="s">
        <v>24</v>
      </c>
      <c r="C392" s="5" t="s">
        <v>128</v>
      </c>
      <c r="D392" s="6">
        <v>15706562</v>
      </c>
      <c r="E392" s="6">
        <v>16513516</v>
      </c>
      <c r="F392" s="6">
        <v>16374135</v>
      </c>
      <c r="G392" s="6">
        <v>11395134</v>
      </c>
      <c r="H392" s="6">
        <v>6181791</v>
      </c>
      <c r="I392" s="6">
        <v>5435889</v>
      </c>
      <c r="J392" s="6">
        <v>4561292</v>
      </c>
      <c r="K392" s="6">
        <v>4234156</v>
      </c>
      <c r="L392" s="6">
        <v>4392947</v>
      </c>
      <c r="M392" s="6">
        <v>4042154</v>
      </c>
      <c r="N392" s="6">
        <v>4769008</v>
      </c>
      <c r="O392" s="6">
        <v>8241835</v>
      </c>
      <c r="P392" s="6">
        <v>7514661</v>
      </c>
      <c r="Q392" s="6">
        <v>8076198</v>
      </c>
      <c r="R392" s="6">
        <v>8596373</v>
      </c>
      <c r="S392" s="6">
        <v>10100158</v>
      </c>
      <c r="T392" s="6">
        <v>9604275</v>
      </c>
      <c r="U392" s="6">
        <v>10331054</v>
      </c>
      <c r="V392" s="6">
        <v>10614904</v>
      </c>
      <c r="W392" s="6">
        <v>10866376</v>
      </c>
      <c r="X392" s="6">
        <v>9839226</v>
      </c>
      <c r="Y392" s="6">
        <v>10156907</v>
      </c>
      <c r="Z392" s="6">
        <v>10715544</v>
      </c>
      <c r="AA392" s="6">
        <v>11370817</v>
      </c>
      <c r="AB392" s="6">
        <v>12501697</v>
      </c>
      <c r="AC392" s="6">
        <v>12546632</v>
      </c>
      <c r="AD392" s="6">
        <v>13314325</v>
      </c>
      <c r="AE392" s="6">
        <f>+'Balance Sheet by Segment (Y)'!J386</f>
        <v>12444887</v>
      </c>
    </row>
    <row r="393" spans="1:31" ht="15" customHeight="1" x14ac:dyDescent="0.15">
      <c r="A393" s="4" t="s">
        <v>23</v>
      </c>
      <c r="B393" s="4" t="s">
        <v>24</v>
      </c>
      <c r="C393" s="5" t="s">
        <v>138</v>
      </c>
      <c r="D393" s="6">
        <v>421325210</v>
      </c>
      <c r="E393" s="6">
        <v>428371079</v>
      </c>
      <c r="F393" s="6">
        <v>435009895</v>
      </c>
      <c r="G393" s="6">
        <v>453391513</v>
      </c>
      <c r="H393" s="6">
        <v>422444026</v>
      </c>
      <c r="I393" s="6">
        <v>423408449</v>
      </c>
      <c r="J393" s="6">
        <v>466717244</v>
      </c>
      <c r="K393" s="6">
        <v>467990883</v>
      </c>
      <c r="L393" s="6">
        <v>466931305</v>
      </c>
      <c r="M393" s="6">
        <v>426361806</v>
      </c>
      <c r="N393" s="6">
        <v>389404218</v>
      </c>
      <c r="O393" s="6">
        <v>342429458</v>
      </c>
      <c r="P393" s="6">
        <v>328445120</v>
      </c>
      <c r="Q393" s="6">
        <v>331690036</v>
      </c>
      <c r="R393" s="6">
        <v>344905720</v>
      </c>
      <c r="S393" s="6">
        <v>397908897</v>
      </c>
      <c r="T393" s="6">
        <v>429881523</v>
      </c>
      <c r="U393" s="6">
        <v>466356593</v>
      </c>
      <c r="V393" s="6">
        <v>466734883</v>
      </c>
      <c r="W393" s="6">
        <v>490598869</v>
      </c>
      <c r="X393" s="6">
        <v>469081298</v>
      </c>
      <c r="Y393" s="6">
        <v>458942197</v>
      </c>
      <c r="Z393" s="6">
        <v>447778804</v>
      </c>
      <c r="AA393" s="6">
        <v>431786298</v>
      </c>
      <c r="AB393" s="6">
        <v>452512831</v>
      </c>
      <c r="AC393" s="6">
        <v>435308977</v>
      </c>
      <c r="AD393" s="6">
        <v>406529576</v>
      </c>
      <c r="AE393" s="6">
        <f>+'Balance Sheet by Segment (Y)'!J387</f>
        <v>485168965</v>
      </c>
    </row>
    <row r="394" spans="1:31" ht="15" customHeight="1" x14ac:dyDescent="0.15">
      <c r="A394" s="4" t="s">
        <v>23</v>
      </c>
      <c r="B394" s="4" t="s">
        <v>24</v>
      </c>
      <c r="C394" s="5" t="s">
        <v>139</v>
      </c>
      <c r="D394" s="6">
        <v>259877283</v>
      </c>
      <c r="E394" s="6">
        <v>233773993</v>
      </c>
      <c r="F394" s="6">
        <v>235788475</v>
      </c>
      <c r="G394" s="6">
        <v>248247467</v>
      </c>
      <c r="H394" s="6">
        <v>250949372</v>
      </c>
      <c r="I394" s="6">
        <v>250788036</v>
      </c>
      <c r="J394" s="6">
        <v>253503930</v>
      </c>
      <c r="K394" s="6">
        <v>270691351</v>
      </c>
      <c r="L394" s="6">
        <v>275755905</v>
      </c>
      <c r="M394" s="6">
        <v>272588096</v>
      </c>
      <c r="N394" s="6">
        <v>92091676</v>
      </c>
      <c r="O394" s="6">
        <v>254428936</v>
      </c>
      <c r="P394" s="6">
        <v>98250897</v>
      </c>
      <c r="Q394" s="6">
        <v>97662061</v>
      </c>
      <c r="R394" s="6">
        <v>98304702</v>
      </c>
      <c r="S394" s="6">
        <v>259209920</v>
      </c>
      <c r="T394" s="6">
        <v>261682695</v>
      </c>
      <c r="U394" s="6">
        <v>275217293</v>
      </c>
      <c r="V394" s="6">
        <v>116241901</v>
      </c>
      <c r="W394" s="6">
        <v>122742508</v>
      </c>
      <c r="X394" s="6">
        <v>124953898</v>
      </c>
      <c r="Y394" s="6">
        <v>127109443</v>
      </c>
      <c r="Z394" s="6">
        <v>132215652</v>
      </c>
      <c r="AA394" s="6">
        <v>142821150</v>
      </c>
      <c r="AB394" s="6">
        <v>146238755</v>
      </c>
      <c r="AC394" s="6">
        <v>148483483</v>
      </c>
      <c r="AD394" s="6">
        <v>144529979</v>
      </c>
      <c r="AE394" s="6">
        <f>+'Balance Sheet by Segment (Y)'!J388</f>
        <v>151185255</v>
      </c>
    </row>
    <row r="395" spans="1:31" ht="15" customHeight="1" x14ac:dyDescent="0.15">
      <c r="A395" s="4" t="s">
        <v>23</v>
      </c>
      <c r="B395" s="4" t="s">
        <v>24</v>
      </c>
      <c r="C395" s="5" t="s">
        <v>140</v>
      </c>
      <c r="D395" s="6">
        <v>73678874</v>
      </c>
      <c r="E395" s="6">
        <v>74897735</v>
      </c>
      <c r="F395" s="6">
        <v>73385907</v>
      </c>
      <c r="G395" s="6">
        <v>73346334</v>
      </c>
      <c r="H395" s="6">
        <v>73112876</v>
      </c>
      <c r="I395" s="6">
        <v>72181955</v>
      </c>
      <c r="J395" s="6">
        <v>74220936</v>
      </c>
      <c r="K395" s="6">
        <v>76444489</v>
      </c>
      <c r="L395" s="6">
        <v>79235823</v>
      </c>
      <c r="M395" s="6">
        <v>77550184</v>
      </c>
      <c r="N395" s="6">
        <v>75403673</v>
      </c>
      <c r="O395" s="6">
        <v>71392902</v>
      </c>
      <c r="P395" s="6">
        <v>70930261</v>
      </c>
      <c r="Q395" s="6">
        <v>71827835</v>
      </c>
      <c r="R395" s="6">
        <v>73235467</v>
      </c>
      <c r="S395" s="6">
        <v>78803601</v>
      </c>
      <c r="T395" s="6">
        <v>79415802</v>
      </c>
      <c r="U395" s="6">
        <v>85470329</v>
      </c>
      <c r="V395" s="6">
        <v>88700054</v>
      </c>
      <c r="W395" s="6">
        <v>88850103</v>
      </c>
      <c r="X395" s="6">
        <v>88025356</v>
      </c>
      <c r="Y395" s="6">
        <v>93669537</v>
      </c>
      <c r="Z395" s="6">
        <v>96781720</v>
      </c>
      <c r="AA395" s="6">
        <v>100236892</v>
      </c>
      <c r="AB395" s="6">
        <v>104875909</v>
      </c>
      <c r="AC395" s="6">
        <v>102424054</v>
      </c>
      <c r="AD395" s="6">
        <v>103150603</v>
      </c>
      <c r="AE395" s="6">
        <f>+'Balance Sheet by Segment (Y)'!J389</f>
        <v>105380349</v>
      </c>
    </row>
    <row r="396" spans="1:31" ht="15" customHeight="1" x14ac:dyDescent="0.15">
      <c r="A396" s="4" t="s">
        <v>23</v>
      </c>
      <c r="B396" s="4" t="s">
        <v>24</v>
      </c>
      <c r="C396" s="5" t="s">
        <v>141</v>
      </c>
      <c r="D396" s="6">
        <v>524445894</v>
      </c>
      <c r="E396" s="6">
        <v>546406394</v>
      </c>
      <c r="F396" s="6">
        <v>554350614</v>
      </c>
      <c r="G396" s="6">
        <v>578378765</v>
      </c>
      <c r="H396" s="6">
        <v>555373928</v>
      </c>
      <c r="I396" s="6">
        <v>571373297</v>
      </c>
      <c r="J396" s="6">
        <v>527336135</v>
      </c>
      <c r="K396" s="6">
        <v>612506934</v>
      </c>
      <c r="L396" s="6">
        <v>669611511</v>
      </c>
      <c r="M396" s="6">
        <v>635644453</v>
      </c>
      <c r="N396" s="6">
        <v>607090936</v>
      </c>
      <c r="O396" s="6">
        <v>601904919</v>
      </c>
      <c r="P396" s="6">
        <v>585789317</v>
      </c>
      <c r="Q396" s="6">
        <v>571706019</v>
      </c>
      <c r="R396" s="6">
        <v>598331778</v>
      </c>
      <c r="S396" s="6">
        <v>637351983</v>
      </c>
      <c r="T396" s="6">
        <v>640417573</v>
      </c>
      <c r="U396" s="6">
        <v>707594638</v>
      </c>
      <c r="V396" s="6">
        <v>708449798</v>
      </c>
      <c r="W396" s="6">
        <v>692063173</v>
      </c>
      <c r="X396" s="6">
        <v>667236409</v>
      </c>
      <c r="Y396" s="6">
        <v>702541585</v>
      </c>
      <c r="Z396" s="6">
        <v>766031914</v>
      </c>
      <c r="AA396" s="6">
        <v>802631282</v>
      </c>
      <c r="AB396" s="6">
        <v>877228757</v>
      </c>
      <c r="AC396" s="6">
        <v>826916888</v>
      </c>
      <c r="AD396" s="6">
        <v>815430129</v>
      </c>
      <c r="AE396" s="6">
        <f>+'Balance Sheet by Segment (Y)'!J390</f>
        <v>878273532</v>
      </c>
    </row>
    <row r="397" spans="1:31" ht="15" customHeight="1" x14ac:dyDescent="0.15">
      <c r="A397" s="4" t="s">
        <v>23</v>
      </c>
      <c r="B397" s="4" t="s">
        <v>24</v>
      </c>
      <c r="C397" s="5" t="s">
        <v>142</v>
      </c>
      <c r="D397" s="11">
        <v>0</v>
      </c>
      <c r="E397" s="11">
        <v>0</v>
      </c>
      <c r="F397" s="11">
        <v>0</v>
      </c>
      <c r="G397" s="11">
        <v>0</v>
      </c>
      <c r="H397" s="6">
        <v>338148831</v>
      </c>
      <c r="I397" s="6">
        <v>338315503</v>
      </c>
      <c r="J397" s="6">
        <v>346066614</v>
      </c>
      <c r="K397" s="6">
        <v>342601743</v>
      </c>
      <c r="L397" s="6">
        <v>349104350</v>
      </c>
      <c r="M397" s="6">
        <v>335979838</v>
      </c>
      <c r="N397" s="6">
        <v>325428564</v>
      </c>
      <c r="O397" s="6">
        <v>316351965</v>
      </c>
      <c r="P397" s="6">
        <v>313104590</v>
      </c>
      <c r="Q397" s="6">
        <v>310481660</v>
      </c>
      <c r="R397" s="6">
        <v>312097218</v>
      </c>
      <c r="S397" s="6">
        <v>322198867</v>
      </c>
      <c r="T397" s="6">
        <v>321264785</v>
      </c>
      <c r="U397" s="6">
        <v>340594057</v>
      </c>
      <c r="V397" s="6">
        <v>330586322</v>
      </c>
      <c r="W397" s="6">
        <v>323189341</v>
      </c>
      <c r="X397" s="6">
        <v>323342595</v>
      </c>
      <c r="Y397" s="6">
        <v>329215363</v>
      </c>
      <c r="Z397" s="6">
        <v>328888479</v>
      </c>
      <c r="AA397" s="6">
        <v>344947197</v>
      </c>
      <c r="AB397" s="6">
        <v>338313588</v>
      </c>
      <c r="AC397" s="6">
        <v>315076028</v>
      </c>
      <c r="AD397" s="6">
        <v>306860944</v>
      </c>
      <c r="AE397" s="6">
        <f>+'Balance Sheet by Segment (Y)'!J391</f>
        <v>313895651</v>
      </c>
    </row>
    <row r="398" spans="1:31" ht="15" customHeight="1" x14ac:dyDescent="0.15">
      <c r="A398" s="4" t="s">
        <v>23</v>
      </c>
      <c r="B398" s="4" t="s">
        <v>24</v>
      </c>
      <c r="C398" s="5" t="s">
        <v>143</v>
      </c>
      <c r="D398" s="6">
        <v>82086642</v>
      </c>
      <c r="E398" s="6">
        <v>83128102</v>
      </c>
      <c r="F398" s="6">
        <v>90082323</v>
      </c>
      <c r="G398" s="6">
        <v>106253410</v>
      </c>
      <c r="H398" s="6">
        <v>126663850</v>
      </c>
      <c r="I398" s="6">
        <v>128431303</v>
      </c>
      <c r="J398" s="6">
        <v>120681239</v>
      </c>
      <c r="K398" s="6">
        <v>145255546</v>
      </c>
      <c r="L398" s="6">
        <v>161780329</v>
      </c>
      <c r="M398" s="6">
        <v>182531339</v>
      </c>
      <c r="N398" s="6">
        <v>184754979</v>
      </c>
      <c r="O398" s="6">
        <v>174226659</v>
      </c>
      <c r="P398" s="6">
        <v>184927480</v>
      </c>
      <c r="Q398" s="6">
        <v>181600850</v>
      </c>
      <c r="R398" s="6">
        <v>174239240</v>
      </c>
      <c r="S398" s="6">
        <v>155433517</v>
      </c>
      <c r="T398" s="6">
        <v>165425266</v>
      </c>
      <c r="U398" s="6">
        <v>182894989</v>
      </c>
      <c r="V398" s="6">
        <v>198806091</v>
      </c>
      <c r="W398" s="6">
        <v>195180772</v>
      </c>
      <c r="X398" s="6">
        <v>194361467</v>
      </c>
      <c r="Y398" s="6">
        <v>209801482</v>
      </c>
      <c r="Z398" s="6">
        <v>223662019</v>
      </c>
      <c r="AA398" s="6">
        <v>228591035</v>
      </c>
      <c r="AB398" s="6">
        <v>231847224</v>
      </c>
      <c r="AC398" s="6">
        <v>235315665</v>
      </c>
      <c r="AD398" s="6">
        <v>238967637</v>
      </c>
      <c r="AE398" s="6">
        <f>+'Balance Sheet by Segment (Y)'!J392</f>
        <v>232562793</v>
      </c>
    </row>
    <row r="399" spans="1:31" ht="15" customHeight="1" x14ac:dyDescent="0.15">
      <c r="A399" s="7" t="s">
        <v>23</v>
      </c>
      <c r="B399" s="7" t="s">
        <v>24</v>
      </c>
      <c r="C399" s="8" t="s">
        <v>144</v>
      </c>
      <c r="D399" s="9">
        <v>1420546202</v>
      </c>
      <c r="E399" s="9">
        <v>1416042656</v>
      </c>
      <c r="F399" s="9">
        <v>1435627785</v>
      </c>
      <c r="G399" s="9">
        <v>1519387767</v>
      </c>
      <c r="H399" s="9">
        <v>1831125159</v>
      </c>
      <c r="I399" s="9">
        <v>1825864686</v>
      </c>
      <c r="J399" s="9">
        <v>1872628297</v>
      </c>
      <c r="K399" s="9">
        <v>2015794938</v>
      </c>
      <c r="L399" s="9">
        <v>2130552544</v>
      </c>
      <c r="M399" s="9">
        <v>1998936054</v>
      </c>
      <c r="N399" s="9">
        <v>1737871136</v>
      </c>
      <c r="O399" s="9">
        <v>1827731402</v>
      </c>
      <c r="P399" s="9">
        <v>1638840664</v>
      </c>
      <c r="Q399" s="9">
        <v>1639724608</v>
      </c>
      <c r="R399" s="9">
        <v>1678238743</v>
      </c>
      <c r="S399" s="9">
        <v>1923450711</v>
      </c>
      <c r="T399" s="9">
        <v>2000126121</v>
      </c>
      <c r="U399" s="9">
        <v>2174601466</v>
      </c>
      <c r="V399" s="9">
        <v>2034506778</v>
      </c>
      <c r="W399" s="9">
        <v>2055950711</v>
      </c>
      <c r="X399" s="9">
        <v>1970414161</v>
      </c>
      <c r="Y399" s="9">
        <v>2043562274</v>
      </c>
      <c r="Z399" s="9">
        <v>2123389760</v>
      </c>
      <c r="AA399" s="9">
        <v>2220933702</v>
      </c>
      <c r="AB399" s="9">
        <v>2347303228</v>
      </c>
      <c r="AC399" s="9">
        <v>2241511183</v>
      </c>
      <c r="AD399" s="9">
        <v>2192774715</v>
      </c>
      <c r="AE399" s="9">
        <f>+'Balance Sheet by Segment (Y)'!J393</f>
        <v>2365899037</v>
      </c>
    </row>
    <row r="400" spans="1:31" ht="15" customHeight="1" x14ac:dyDescent="0.15">
      <c r="A400" s="7" t="s">
        <v>23</v>
      </c>
      <c r="B400" s="7" t="s">
        <v>24</v>
      </c>
      <c r="C400" s="8" t="s">
        <v>145</v>
      </c>
      <c r="D400" s="9">
        <v>2710859332</v>
      </c>
      <c r="E400" s="9">
        <v>2795669066</v>
      </c>
      <c r="F400" s="9">
        <v>2804273511</v>
      </c>
      <c r="G400" s="9">
        <v>2952756517</v>
      </c>
      <c r="H400" s="9">
        <v>3315369929</v>
      </c>
      <c r="I400" s="9">
        <v>3295885394</v>
      </c>
      <c r="J400" s="9">
        <v>3410037323</v>
      </c>
      <c r="K400" s="9">
        <v>3609318732</v>
      </c>
      <c r="L400" s="9">
        <v>3691894408</v>
      </c>
      <c r="M400" s="9">
        <v>3540462429</v>
      </c>
      <c r="N400" s="9">
        <v>3540842167</v>
      </c>
      <c r="O400" s="9">
        <v>3517055055</v>
      </c>
      <c r="P400" s="9">
        <v>3421098440</v>
      </c>
      <c r="Q400" s="9">
        <v>3382414184</v>
      </c>
      <c r="R400" s="9">
        <v>3450264125</v>
      </c>
      <c r="S400" s="9">
        <v>3537035975</v>
      </c>
      <c r="T400" s="9">
        <v>3552978773</v>
      </c>
      <c r="U400" s="9">
        <v>3856284792</v>
      </c>
      <c r="V400" s="9">
        <v>3850729555</v>
      </c>
      <c r="W400" s="9">
        <v>3865279990</v>
      </c>
      <c r="X400" s="9">
        <v>3678500731</v>
      </c>
      <c r="Y400" s="9">
        <v>3548396293</v>
      </c>
      <c r="Z400" s="9">
        <v>3599673413</v>
      </c>
      <c r="AA400" s="9">
        <v>3736275130</v>
      </c>
      <c r="AB400" s="9">
        <v>3880344016</v>
      </c>
      <c r="AC400" s="9">
        <v>3652072147</v>
      </c>
      <c r="AD400" s="9">
        <v>3668113334</v>
      </c>
      <c r="AE400" s="9">
        <f>+'Balance Sheet by Segment (Y)'!J394</f>
        <v>3944151485</v>
      </c>
    </row>
    <row r="401" spans="1:31" ht="15" customHeight="1" x14ac:dyDescent="0.15">
      <c r="A401" s="4" t="s">
        <v>23</v>
      </c>
      <c r="B401" s="4" t="s">
        <v>24</v>
      </c>
      <c r="C401" s="5" t="s">
        <v>147</v>
      </c>
      <c r="D401" s="6">
        <v>726864420</v>
      </c>
      <c r="E401" s="6">
        <v>808925337</v>
      </c>
      <c r="F401" s="6">
        <v>760231081</v>
      </c>
      <c r="G401" s="6">
        <v>822726141</v>
      </c>
      <c r="H401" s="6">
        <v>934823344</v>
      </c>
      <c r="I401" s="6">
        <v>916954875</v>
      </c>
      <c r="J401" s="6">
        <v>971739866</v>
      </c>
      <c r="K401" s="6">
        <v>964179060</v>
      </c>
      <c r="L401" s="6">
        <v>1070328396</v>
      </c>
      <c r="M401" s="6">
        <v>1155674098</v>
      </c>
      <c r="N401" s="6">
        <v>1054775173</v>
      </c>
      <c r="O401" s="6">
        <v>1065484558</v>
      </c>
      <c r="P401" s="6">
        <v>1021279597</v>
      </c>
      <c r="Q401" s="6">
        <v>1025099651</v>
      </c>
      <c r="R401" s="6">
        <v>989150864</v>
      </c>
      <c r="S401" s="6">
        <v>937987157</v>
      </c>
      <c r="T401" s="6">
        <v>968841993</v>
      </c>
      <c r="U401" s="6">
        <v>1118648405</v>
      </c>
      <c r="V401" s="6">
        <v>1057058348</v>
      </c>
      <c r="W401" s="6">
        <v>1118739018</v>
      </c>
      <c r="X401" s="6">
        <v>1170365559</v>
      </c>
      <c r="Y401" s="6">
        <v>1148363361</v>
      </c>
      <c r="Z401" s="6">
        <v>1163996230</v>
      </c>
      <c r="AA401" s="6">
        <v>1225901323</v>
      </c>
      <c r="AB401" s="6">
        <v>1292040532</v>
      </c>
      <c r="AC401" s="6">
        <v>1253946514</v>
      </c>
      <c r="AD401" s="6">
        <v>1255167651</v>
      </c>
      <c r="AE401" s="6">
        <f>+'Balance Sheet by Segment (Y)'!J395</f>
        <v>1228354649</v>
      </c>
    </row>
    <row r="402" spans="1:31" ht="15" customHeight="1" x14ac:dyDescent="0.15">
      <c r="A402" s="4" t="s">
        <v>23</v>
      </c>
      <c r="B402" s="4" t="s">
        <v>24</v>
      </c>
      <c r="C402" s="5" t="s">
        <v>148</v>
      </c>
      <c r="D402" s="11">
        <v>0</v>
      </c>
      <c r="E402" s="11">
        <v>0</v>
      </c>
      <c r="F402" s="11">
        <v>0</v>
      </c>
      <c r="G402" s="11">
        <v>0</v>
      </c>
      <c r="H402" s="6">
        <v>32664905</v>
      </c>
      <c r="I402" s="6">
        <v>27443195</v>
      </c>
      <c r="J402" s="6">
        <v>27268754</v>
      </c>
      <c r="K402" s="6">
        <v>29229836</v>
      </c>
      <c r="L402" s="6">
        <v>31485794</v>
      </c>
      <c r="M402" s="6">
        <v>31073922</v>
      </c>
      <c r="N402" s="6">
        <v>34682777</v>
      </c>
      <c r="O402" s="6">
        <v>32197778</v>
      </c>
      <c r="P402" s="6">
        <v>33517911</v>
      </c>
      <c r="Q402" s="6">
        <v>33782743</v>
      </c>
      <c r="R402" s="6">
        <v>36329611</v>
      </c>
      <c r="S402" s="6">
        <v>39250898</v>
      </c>
      <c r="T402" s="6">
        <v>37307517</v>
      </c>
      <c r="U402" s="6">
        <v>40275872</v>
      </c>
      <c r="V402" s="6">
        <v>40780512</v>
      </c>
      <c r="W402" s="6">
        <v>40261505</v>
      </c>
      <c r="X402" s="6">
        <v>45410272</v>
      </c>
      <c r="Y402" s="6">
        <v>47763558</v>
      </c>
      <c r="Z402" s="6">
        <v>50930687</v>
      </c>
      <c r="AA402" s="6">
        <v>53477569</v>
      </c>
      <c r="AB402" s="6">
        <v>57737382</v>
      </c>
      <c r="AC402" s="6">
        <v>53546163</v>
      </c>
      <c r="AD402" s="6">
        <v>67488459</v>
      </c>
      <c r="AE402" s="6">
        <f>+'Balance Sheet by Segment (Y)'!J396</f>
        <v>50299936</v>
      </c>
    </row>
    <row r="403" spans="1:31" ht="15" customHeight="1" x14ac:dyDescent="0.15">
      <c r="A403" s="4" t="s">
        <v>23</v>
      </c>
      <c r="B403" s="4" t="s">
        <v>24</v>
      </c>
      <c r="C403" s="5" t="s">
        <v>138</v>
      </c>
      <c r="D403" s="6">
        <v>281640072</v>
      </c>
      <c r="E403" s="6">
        <v>304567769</v>
      </c>
      <c r="F403" s="6">
        <v>281576431</v>
      </c>
      <c r="G403" s="6">
        <v>354953547</v>
      </c>
      <c r="H403" s="6">
        <v>290313229</v>
      </c>
      <c r="I403" s="6">
        <v>290573056</v>
      </c>
      <c r="J403" s="6">
        <v>293688260</v>
      </c>
      <c r="K403" s="6">
        <v>349896202</v>
      </c>
      <c r="L403" s="6">
        <v>272041489</v>
      </c>
      <c r="M403" s="6">
        <v>234820388</v>
      </c>
      <c r="N403" s="6">
        <v>334365708</v>
      </c>
      <c r="O403" s="6">
        <v>394181348</v>
      </c>
      <c r="P403" s="6">
        <v>332952979</v>
      </c>
      <c r="Q403" s="6">
        <v>368926715</v>
      </c>
      <c r="R403" s="6">
        <v>448538346</v>
      </c>
      <c r="S403" s="6">
        <v>500790869</v>
      </c>
      <c r="T403" s="6">
        <v>426356147</v>
      </c>
      <c r="U403" s="6">
        <v>436120528</v>
      </c>
      <c r="V403" s="6">
        <v>458806519</v>
      </c>
      <c r="W403" s="6">
        <v>469484458</v>
      </c>
      <c r="X403" s="6">
        <v>404942458</v>
      </c>
      <c r="Y403" s="6">
        <v>349225437</v>
      </c>
      <c r="Z403" s="6">
        <v>394318772</v>
      </c>
      <c r="AA403" s="6">
        <v>454852384</v>
      </c>
      <c r="AB403" s="6">
        <v>451891225</v>
      </c>
      <c r="AC403" s="6">
        <v>413965527</v>
      </c>
      <c r="AD403" s="6">
        <v>431267289</v>
      </c>
      <c r="AE403" s="6">
        <f>+'Balance Sheet by Segment (Y)'!J397</f>
        <v>498503296</v>
      </c>
    </row>
    <row r="404" spans="1:31" ht="15" customHeight="1" x14ac:dyDescent="0.15">
      <c r="A404" s="4" t="s">
        <v>23</v>
      </c>
      <c r="B404" s="4" t="s">
        <v>24</v>
      </c>
      <c r="C404" s="5" t="s">
        <v>149</v>
      </c>
      <c r="D404" s="6">
        <v>20901656</v>
      </c>
      <c r="E404" s="6">
        <v>8648902</v>
      </c>
      <c r="F404" s="6">
        <v>10220566</v>
      </c>
      <c r="G404" s="6">
        <v>17795563</v>
      </c>
      <c r="H404" s="6">
        <v>21884998</v>
      </c>
      <c r="I404" s="6">
        <v>9756091</v>
      </c>
      <c r="J404" s="6">
        <v>30517029</v>
      </c>
      <c r="K404" s="6">
        <v>25909590</v>
      </c>
      <c r="L404" s="6">
        <v>25684004</v>
      </c>
      <c r="M404" s="6">
        <v>3994267</v>
      </c>
      <c r="N404" s="6">
        <v>4569748</v>
      </c>
      <c r="O404" s="6">
        <v>4747679</v>
      </c>
      <c r="P404" s="6">
        <v>4623509</v>
      </c>
      <c r="Q404" s="6">
        <v>4703240</v>
      </c>
      <c r="R404" s="6">
        <v>11793573</v>
      </c>
      <c r="S404" s="6">
        <v>4931964</v>
      </c>
      <c r="T404" s="6">
        <v>8181152</v>
      </c>
      <c r="U404" s="6">
        <v>10964571</v>
      </c>
      <c r="V404" s="6">
        <v>5075933</v>
      </c>
      <c r="W404" s="6">
        <v>5031150</v>
      </c>
      <c r="X404" s="6">
        <v>12191688</v>
      </c>
      <c r="Y404" s="6">
        <v>1699342</v>
      </c>
      <c r="Z404" s="6">
        <v>1721538</v>
      </c>
      <c r="AA404" s="6">
        <v>1770990</v>
      </c>
      <c r="AB404" s="6">
        <v>1799648</v>
      </c>
      <c r="AC404" s="6">
        <v>3606805</v>
      </c>
      <c r="AD404" s="6">
        <v>5439425</v>
      </c>
      <c r="AE404" s="6">
        <f>+'Balance Sheet by Segment (Y)'!J398</f>
        <v>14001201</v>
      </c>
    </row>
    <row r="405" spans="1:31" ht="15" customHeight="1" x14ac:dyDescent="0.15">
      <c r="A405" s="4" t="s">
        <v>23</v>
      </c>
      <c r="B405" s="4" t="s">
        <v>24</v>
      </c>
      <c r="C405" s="5" t="s">
        <v>150</v>
      </c>
      <c r="D405" s="6">
        <v>16027120</v>
      </c>
      <c r="E405" s="6">
        <v>17438680</v>
      </c>
      <c r="F405" s="6">
        <v>16970055</v>
      </c>
      <c r="G405" s="6">
        <v>18581790</v>
      </c>
      <c r="H405" s="6">
        <v>18647871</v>
      </c>
      <c r="I405" s="6">
        <v>19479796</v>
      </c>
      <c r="J405" s="6">
        <v>23641506</v>
      </c>
      <c r="K405" s="6">
        <v>36749635</v>
      </c>
      <c r="L405" s="6">
        <v>31385804</v>
      </c>
      <c r="M405" s="6">
        <v>33230816</v>
      </c>
      <c r="N405" s="6">
        <v>27349498</v>
      </c>
      <c r="O405" s="6">
        <v>37315423</v>
      </c>
      <c r="P405" s="6">
        <v>30000562</v>
      </c>
      <c r="Q405" s="6">
        <v>28516292</v>
      </c>
      <c r="R405" s="6">
        <v>27937739</v>
      </c>
      <c r="S405" s="6">
        <v>33041763</v>
      </c>
      <c r="T405" s="6">
        <v>28657847</v>
      </c>
      <c r="U405" s="6">
        <v>31541907</v>
      </c>
      <c r="V405" s="6">
        <v>40272167</v>
      </c>
      <c r="W405" s="6">
        <v>30296891</v>
      </c>
      <c r="X405" s="6">
        <v>23690568</v>
      </c>
      <c r="Y405" s="6">
        <v>21940807</v>
      </c>
      <c r="Z405" s="6">
        <v>22174156</v>
      </c>
      <c r="AA405" s="6">
        <v>33553352</v>
      </c>
      <c r="AB405" s="6">
        <v>26333407</v>
      </c>
      <c r="AC405" s="6">
        <v>23443281</v>
      </c>
      <c r="AD405" s="6">
        <v>23318254</v>
      </c>
      <c r="AE405" s="6">
        <f>+'Balance Sheet by Segment (Y)'!J399</f>
        <v>22668401</v>
      </c>
    </row>
    <row r="406" spans="1:31" ht="15" customHeight="1" x14ac:dyDescent="0.15">
      <c r="A406" s="4" t="s">
        <v>23</v>
      </c>
      <c r="B406" s="4" t="s">
        <v>24</v>
      </c>
      <c r="C406" s="5" t="s">
        <v>151</v>
      </c>
      <c r="D406" s="6">
        <v>10099035</v>
      </c>
      <c r="E406" s="6">
        <v>4789975</v>
      </c>
      <c r="F406" s="6">
        <v>5453853</v>
      </c>
      <c r="G406" s="6">
        <v>8323272</v>
      </c>
      <c r="H406" s="6">
        <v>6759276</v>
      </c>
      <c r="I406" s="6">
        <v>557360</v>
      </c>
      <c r="J406" s="6">
        <v>7062227</v>
      </c>
      <c r="K406" s="6">
        <v>7452440</v>
      </c>
      <c r="L406" s="6">
        <v>9836336</v>
      </c>
      <c r="M406" s="6">
        <v>5264396</v>
      </c>
      <c r="N406" s="6">
        <v>1118928</v>
      </c>
      <c r="O406" s="6">
        <v>3658650</v>
      </c>
      <c r="P406" s="6">
        <v>6105194</v>
      </c>
      <c r="Q406" s="6">
        <v>4762646</v>
      </c>
      <c r="R406" s="6">
        <v>5744615</v>
      </c>
      <c r="S406" s="6">
        <v>6801472</v>
      </c>
      <c r="T406" s="6">
        <v>8569401</v>
      </c>
      <c r="U406" s="6">
        <v>5265218</v>
      </c>
      <c r="V406" s="6">
        <v>3020064</v>
      </c>
      <c r="W406" s="6">
        <v>1300078</v>
      </c>
      <c r="X406" s="6">
        <v>1491704</v>
      </c>
      <c r="Y406" s="6">
        <v>133960</v>
      </c>
      <c r="Z406" s="6">
        <v>396005</v>
      </c>
      <c r="AA406" s="6">
        <v>368477</v>
      </c>
      <c r="AB406" s="6">
        <v>2104071</v>
      </c>
      <c r="AC406" s="6">
        <v>2982373</v>
      </c>
      <c r="AD406" s="6">
        <v>1105490</v>
      </c>
      <c r="AE406" s="6">
        <f>+'Balance Sheet by Segment (Y)'!J400</f>
        <v>4824292</v>
      </c>
    </row>
    <row r="407" spans="1:31" ht="15" customHeight="1" x14ac:dyDescent="0.15">
      <c r="A407" s="4" t="s">
        <v>23</v>
      </c>
      <c r="B407" s="4" t="s">
        <v>24</v>
      </c>
      <c r="C407" s="5" t="s">
        <v>152</v>
      </c>
      <c r="D407" s="6">
        <v>22388635</v>
      </c>
      <c r="E407" s="6">
        <v>24645217</v>
      </c>
      <c r="F407" s="6">
        <v>24332586</v>
      </c>
      <c r="G407" s="6">
        <v>25593581</v>
      </c>
      <c r="H407" s="6">
        <v>23099958</v>
      </c>
      <c r="I407" s="6">
        <v>24483011</v>
      </c>
      <c r="J407" s="6">
        <v>25461642</v>
      </c>
      <c r="K407" s="6">
        <v>25532611</v>
      </c>
      <c r="L407" s="6">
        <v>25864486</v>
      </c>
      <c r="M407" s="6">
        <v>28600185</v>
      </c>
      <c r="N407" s="6">
        <v>29194861</v>
      </c>
      <c r="O407" s="6">
        <v>33068084</v>
      </c>
      <c r="P407" s="6">
        <v>30320934</v>
      </c>
      <c r="Q407" s="6">
        <v>35093694</v>
      </c>
      <c r="R407" s="6">
        <v>32841065</v>
      </c>
      <c r="S407" s="6">
        <v>33860401</v>
      </c>
      <c r="T407" s="6">
        <v>30379822</v>
      </c>
      <c r="U407" s="6">
        <v>32997784</v>
      </c>
      <c r="V407" s="6">
        <v>34260035</v>
      </c>
      <c r="W407" s="6">
        <v>29468453</v>
      </c>
      <c r="X407" s="6">
        <v>28771483</v>
      </c>
      <c r="Y407" s="6">
        <v>30992627</v>
      </c>
      <c r="Z407" s="6">
        <v>28904518</v>
      </c>
      <c r="AA407" s="6">
        <v>26952308</v>
      </c>
      <c r="AB407" s="6">
        <v>27575608</v>
      </c>
      <c r="AC407" s="6">
        <v>28679489</v>
      </c>
      <c r="AD407" s="6">
        <v>26157262</v>
      </c>
      <c r="AE407" s="6">
        <f>+'Balance Sheet by Segment (Y)'!J401</f>
        <v>27044726</v>
      </c>
    </row>
    <row r="408" spans="1:31" ht="15" customHeight="1" x14ac:dyDescent="0.15">
      <c r="A408" s="7" t="s">
        <v>23</v>
      </c>
      <c r="B408" s="7" t="s">
        <v>24</v>
      </c>
      <c r="C408" s="8" t="s">
        <v>282</v>
      </c>
      <c r="D408" s="9">
        <v>1077920938</v>
      </c>
      <c r="E408" s="9">
        <v>1169015880</v>
      </c>
      <c r="F408" s="9">
        <v>1098784572</v>
      </c>
      <c r="G408" s="9">
        <v>1247973894</v>
      </c>
      <c r="H408" s="9">
        <v>1328193581</v>
      </c>
      <c r="I408" s="9">
        <v>1289247384</v>
      </c>
      <c r="J408" s="9">
        <v>1379379284</v>
      </c>
      <c r="K408" s="9">
        <v>1438949374</v>
      </c>
      <c r="L408" s="9">
        <v>1466626309</v>
      </c>
      <c r="M408" s="9">
        <v>1492658072</v>
      </c>
      <c r="N408" s="9">
        <v>1486056693</v>
      </c>
      <c r="O408" s="9">
        <v>1570653520</v>
      </c>
      <c r="P408" s="9">
        <v>1458800686</v>
      </c>
      <c r="Q408" s="9">
        <v>1500884981</v>
      </c>
      <c r="R408" s="9">
        <v>1552335813</v>
      </c>
      <c r="S408" s="9">
        <v>1556664524</v>
      </c>
      <c r="T408" s="9">
        <v>1508293879</v>
      </c>
      <c r="U408" s="9">
        <v>1675814285</v>
      </c>
      <c r="V408" s="9">
        <v>1639273578</v>
      </c>
      <c r="W408" s="9">
        <v>1694581553</v>
      </c>
      <c r="X408" s="9">
        <v>1686863732</v>
      </c>
      <c r="Y408" s="9">
        <v>1600119092</v>
      </c>
      <c r="Z408" s="9">
        <v>1662441906</v>
      </c>
      <c r="AA408" s="9">
        <v>1796876403</v>
      </c>
      <c r="AB408" s="9">
        <v>1859481873</v>
      </c>
      <c r="AC408" s="9">
        <v>1780170152</v>
      </c>
      <c r="AD408" s="9">
        <v>1809943830</v>
      </c>
      <c r="AE408" s="9">
        <f>+'Balance Sheet by Segment (Y)'!J402</f>
        <v>1845696501</v>
      </c>
    </row>
    <row r="409" spans="1:31" ht="15" customHeight="1" x14ac:dyDescent="0.15">
      <c r="A409" s="4" t="s">
        <v>23</v>
      </c>
      <c r="B409" s="4" t="s">
        <v>24</v>
      </c>
      <c r="C409" s="5" t="s">
        <v>154</v>
      </c>
      <c r="D409" s="6">
        <v>388838</v>
      </c>
      <c r="E409" s="6">
        <v>398156</v>
      </c>
      <c r="F409" s="6">
        <v>398156</v>
      </c>
      <c r="G409" s="6">
        <v>219405</v>
      </c>
      <c r="H409" s="6">
        <v>215505</v>
      </c>
      <c r="I409" s="6">
        <v>217455</v>
      </c>
      <c r="J409" s="6">
        <v>214890</v>
      </c>
      <c r="K409" s="6">
        <v>391113</v>
      </c>
      <c r="L409" s="11">
        <v>0</v>
      </c>
      <c r="M409" s="11">
        <v>0</v>
      </c>
      <c r="N409" s="11">
        <v>0</v>
      </c>
      <c r="O409" s="11">
        <v>0</v>
      </c>
      <c r="P409" s="11">
        <v>0</v>
      </c>
      <c r="Q409" s="11">
        <v>0</v>
      </c>
      <c r="R409" s="11">
        <v>0</v>
      </c>
      <c r="S409" s="11">
        <v>0</v>
      </c>
      <c r="T409" s="11">
        <v>0</v>
      </c>
      <c r="U409" s="11">
        <v>0</v>
      </c>
      <c r="V409" s="11">
        <v>0</v>
      </c>
      <c r="W409" s="11">
        <v>0</v>
      </c>
      <c r="X409" s="11">
        <v>0</v>
      </c>
      <c r="Y409" s="11">
        <v>0</v>
      </c>
      <c r="Z409" s="11">
        <v>0</v>
      </c>
      <c r="AA409" s="11">
        <v>0</v>
      </c>
      <c r="AB409" s="11">
        <v>0</v>
      </c>
      <c r="AC409" s="11">
        <v>0</v>
      </c>
      <c r="AD409" s="11">
        <v>0</v>
      </c>
      <c r="AE409" s="11">
        <f>+'Balance Sheet by Segment (Y)'!J403</f>
        <v>0</v>
      </c>
    </row>
    <row r="410" spans="1:31" ht="15" customHeight="1" x14ac:dyDescent="0.15">
      <c r="A410" s="7" t="s">
        <v>23</v>
      </c>
      <c r="B410" s="7" t="s">
        <v>24</v>
      </c>
      <c r="C410" s="8" t="s">
        <v>155</v>
      </c>
      <c r="D410" s="9">
        <v>1078309776</v>
      </c>
      <c r="E410" s="9">
        <v>1169414036</v>
      </c>
      <c r="F410" s="9">
        <v>1099182728</v>
      </c>
      <c r="G410" s="9">
        <v>1248193299</v>
      </c>
      <c r="H410" s="9">
        <v>1328409086</v>
      </c>
      <c r="I410" s="9">
        <v>1289464839</v>
      </c>
      <c r="J410" s="9">
        <v>1379594174</v>
      </c>
      <c r="K410" s="9">
        <v>1439340487</v>
      </c>
      <c r="L410" s="9">
        <v>1466626309</v>
      </c>
      <c r="M410" s="9">
        <v>1492658072</v>
      </c>
      <c r="N410" s="9">
        <v>1486056693</v>
      </c>
      <c r="O410" s="9">
        <v>1570653520</v>
      </c>
      <c r="P410" s="9">
        <v>1458800686</v>
      </c>
      <c r="Q410" s="9">
        <v>1500884981</v>
      </c>
      <c r="R410" s="9">
        <v>1552335813</v>
      </c>
      <c r="S410" s="9">
        <v>1556664524</v>
      </c>
      <c r="T410" s="9">
        <v>1508293879</v>
      </c>
      <c r="U410" s="9">
        <v>1675814285</v>
      </c>
      <c r="V410" s="9">
        <v>1639273578</v>
      </c>
      <c r="W410" s="9">
        <v>1694581553</v>
      </c>
      <c r="X410" s="9">
        <v>1686863732</v>
      </c>
      <c r="Y410" s="9">
        <v>1600119092</v>
      </c>
      <c r="Z410" s="9">
        <v>1662441906</v>
      </c>
      <c r="AA410" s="9">
        <v>1796876403</v>
      </c>
      <c r="AB410" s="9">
        <v>1859481873</v>
      </c>
      <c r="AC410" s="9">
        <v>1780170152</v>
      </c>
      <c r="AD410" s="9">
        <v>1809943830</v>
      </c>
      <c r="AE410" s="9">
        <f>+'Balance Sheet by Segment (Y)'!J404</f>
        <v>1845696501</v>
      </c>
    </row>
    <row r="411" spans="1:31" ht="15" customHeight="1" x14ac:dyDescent="0.15">
      <c r="A411" s="4" t="s">
        <v>23</v>
      </c>
      <c r="B411" s="4" t="s">
        <v>24</v>
      </c>
      <c r="C411" s="5" t="s">
        <v>147</v>
      </c>
      <c r="D411" s="6">
        <v>635303686</v>
      </c>
      <c r="E411" s="6">
        <v>596874339</v>
      </c>
      <c r="F411" s="6">
        <v>668167733</v>
      </c>
      <c r="G411" s="6">
        <v>647217370</v>
      </c>
      <c r="H411" s="6">
        <v>584630503</v>
      </c>
      <c r="I411" s="6">
        <v>581251165</v>
      </c>
      <c r="J411" s="6">
        <v>536951418</v>
      </c>
      <c r="K411" s="6">
        <v>606350406</v>
      </c>
      <c r="L411" s="6">
        <v>596419024</v>
      </c>
      <c r="M411" s="6">
        <v>520420124</v>
      </c>
      <c r="N411" s="6">
        <v>593157973</v>
      </c>
      <c r="O411" s="6">
        <v>519314805</v>
      </c>
      <c r="P411" s="6">
        <v>550587345</v>
      </c>
      <c r="Q411" s="6">
        <v>484252593</v>
      </c>
      <c r="R411" s="6">
        <v>445892320</v>
      </c>
      <c r="S411" s="6">
        <v>455947883</v>
      </c>
      <c r="T411" s="6">
        <v>506674829</v>
      </c>
      <c r="U411" s="6">
        <v>538417401</v>
      </c>
      <c r="V411" s="6">
        <v>603896204</v>
      </c>
      <c r="W411" s="6">
        <v>582826558</v>
      </c>
      <c r="X411" s="6">
        <v>489051434</v>
      </c>
      <c r="Y411" s="6">
        <v>452762150</v>
      </c>
      <c r="Z411" s="6">
        <v>409609257</v>
      </c>
      <c r="AA411" s="6">
        <v>364356910</v>
      </c>
      <c r="AB411" s="6">
        <v>374527157</v>
      </c>
      <c r="AC411" s="6">
        <v>295726778</v>
      </c>
      <c r="AD411" s="6">
        <v>313247121</v>
      </c>
      <c r="AE411" s="6">
        <f>+'Balance Sheet by Segment (Y)'!J405</f>
        <v>448896738</v>
      </c>
    </row>
    <row r="412" spans="1:31" ht="15" customHeight="1" x14ac:dyDescent="0.15">
      <c r="A412" s="4" t="s">
        <v>23</v>
      </c>
      <c r="B412" s="4" t="s">
        <v>24</v>
      </c>
      <c r="C412" s="5" t="s">
        <v>148</v>
      </c>
      <c r="D412" s="11">
        <v>0</v>
      </c>
      <c r="E412" s="11">
        <v>0</v>
      </c>
      <c r="F412" s="11">
        <v>0</v>
      </c>
      <c r="G412" s="11">
        <v>0</v>
      </c>
      <c r="H412" s="6">
        <v>303360079</v>
      </c>
      <c r="I412" s="6">
        <v>317828956</v>
      </c>
      <c r="J412" s="6">
        <v>334599392</v>
      </c>
      <c r="K412" s="6">
        <v>359230726</v>
      </c>
      <c r="L412" s="6">
        <v>383661396</v>
      </c>
      <c r="M412" s="6">
        <v>371268496</v>
      </c>
      <c r="N412" s="6">
        <v>359141328</v>
      </c>
      <c r="O412" s="6">
        <v>349057727</v>
      </c>
      <c r="P412" s="6">
        <v>344771117</v>
      </c>
      <c r="Q412" s="6">
        <v>339171710</v>
      </c>
      <c r="R412" s="6">
        <v>347018512</v>
      </c>
      <c r="S412" s="6">
        <v>356206431</v>
      </c>
      <c r="T412" s="6">
        <v>346754491</v>
      </c>
      <c r="U412" s="6">
        <v>378895055</v>
      </c>
      <c r="V412" s="6">
        <v>389961077</v>
      </c>
      <c r="W412" s="6">
        <v>387659813</v>
      </c>
      <c r="X412" s="6">
        <v>428458467</v>
      </c>
      <c r="Y412" s="6">
        <v>441839485</v>
      </c>
      <c r="Z412" s="6">
        <v>459116175</v>
      </c>
      <c r="AA412" s="6">
        <v>473283805</v>
      </c>
      <c r="AB412" s="6">
        <v>478371514</v>
      </c>
      <c r="AC412" s="6">
        <v>443977688</v>
      </c>
      <c r="AD412" s="6">
        <v>413708797</v>
      </c>
      <c r="AE412" s="6">
        <f>+'Balance Sheet by Segment (Y)'!J406</f>
        <v>428228550</v>
      </c>
    </row>
    <row r="413" spans="1:31" ht="15" customHeight="1" x14ac:dyDescent="0.15">
      <c r="A413" s="4" t="s">
        <v>23</v>
      </c>
      <c r="B413" s="4" t="s">
        <v>24</v>
      </c>
      <c r="C413" s="5" t="s">
        <v>157</v>
      </c>
      <c r="D413" s="6">
        <v>97177</v>
      </c>
      <c r="E413" s="6">
        <v>156299</v>
      </c>
      <c r="F413" s="6">
        <v>36101</v>
      </c>
      <c r="G413" s="6">
        <v>177915</v>
      </c>
      <c r="H413" s="6">
        <v>357840</v>
      </c>
      <c r="I413" s="6">
        <v>680398</v>
      </c>
      <c r="J413" s="6">
        <v>262878</v>
      </c>
      <c r="K413" s="6">
        <v>1316230</v>
      </c>
      <c r="L413" s="6">
        <v>708181</v>
      </c>
      <c r="M413" s="6">
        <v>512782</v>
      </c>
      <c r="N413" s="6">
        <v>339987</v>
      </c>
      <c r="O413" s="6">
        <v>874755</v>
      </c>
      <c r="P413" s="6">
        <v>750619</v>
      </c>
      <c r="Q413" s="6">
        <v>599141</v>
      </c>
      <c r="R413" s="6">
        <v>565049</v>
      </c>
      <c r="S413" s="6">
        <v>469176</v>
      </c>
      <c r="T413" s="6">
        <v>421074</v>
      </c>
      <c r="U413" s="6">
        <v>487917</v>
      </c>
      <c r="V413" s="6">
        <v>3956029</v>
      </c>
      <c r="W413" s="6">
        <v>265500</v>
      </c>
      <c r="X413" s="6">
        <v>114264</v>
      </c>
      <c r="Y413" s="6">
        <v>200853</v>
      </c>
      <c r="Z413" s="6">
        <v>266031</v>
      </c>
      <c r="AA413" s="6">
        <v>164203</v>
      </c>
      <c r="AB413" s="6">
        <v>231448</v>
      </c>
      <c r="AC413" s="6">
        <v>239706</v>
      </c>
      <c r="AD413" s="6">
        <v>233332</v>
      </c>
      <c r="AE413" s="6">
        <f>+'Balance Sheet by Segment (Y)'!J407</f>
        <v>254485</v>
      </c>
    </row>
    <row r="414" spans="1:31" ht="15" customHeight="1" x14ac:dyDescent="0.15">
      <c r="A414" s="4" t="s">
        <v>23</v>
      </c>
      <c r="B414" s="4" t="s">
        <v>24</v>
      </c>
      <c r="C414" s="5" t="s">
        <v>149</v>
      </c>
      <c r="D414" s="11">
        <v>0</v>
      </c>
      <c r="E414" s="11">
        <v>0</v>
      </c>
      <c r="F414" s="11">
        <v>0</v>
      </c>
      <c r="G414" s="11">
        <v>0</v>
      </c>
      <c r="H414" s="6">
        <v>77336653</v>
      </c>
      <c r="I414" s="6">
        <v>77137784</v>
      </c>
      <c r="J414" s="6">
        <v>85457609</v>
      </c>
      <c r="K414" s="6">
        <v>85370605</v>
      </c>
      <c r="L414" s="6">
        <v>85337087</v>
      </c>
      <c r="M414" s="6">
        <v>84720521</v>
      </c>
      <c r="N414" s="6">
        <v>83834671</v>
      </c>
      <c r="O414" s="6">
        <v>83966780</v>
      </c>
      <c r="P414" s="6">
        <v>83959504</v>
      </c>
      <c r="Q414" s="6">
        <v>84024355</v>
      </c>
      <c r="R414" s="6">
        <v>84101520</v>
      </c>
      <c r="S414" s="6">
        <v>85309545</v>
      </c>
      <c r="T414" s="6">
        <v>86111970</v>
      </c>
      <c r="U414" s="6">
        <v>88724213</v>
      </c>
      <c r="V414" s="6">
        <v>66019567</v>
      </c>
      <c r="W414" s="6">
        <v>66654566</v>
      </c>
      <c r="X414" s="6">
        <v>21717432</v>
      </c>
      <c r="Y414" s="6">
        <v>21605652</v>
      </c>
      <c r="Z414" s="6">
        <v>21239567</v>
      </c>
      <c r="AA414" s="6">
        <v>21144976</v>
      </c>
      <c r="AB414" s="6">
        <v>20870169</v>
      </c>
      <c r="AC414" s="6">
        <v>20679671</v>
      </c>
      <c r="AD414" s="6">
        <v>20397960</v>
      </c>
      <c r="AE414" s="6">
        <f>+'Balance Sheet by Segment (Y)'!J408</f>
        <v>20191676</v>
      </c>
    </row>
    <row r="415" spans="1:31" ht="15" customHeight="1" x14ac:dyDescent="0.15">
      <c r="A415" s="4" t="s">
        <v>23</v>
      </c>
      <c r="B415" s="4" t="s">
        <v>24</v>
      </c>
      <c r="C415" s="5" t="s">
        <v>150</v>
      </c>
      <c r="D415" s="11">
        <v>0</v>
      </c>
      <c r="E415" s="11">
        <v>0</v>
      </c>
      <c r="F415" s="11">
        <v>0</v>
      </c>
      <c r="G415" s="11">
        <v>0</v>
      </c>
      <c r="H415" s="6">
        <v>11627561</v>
      </c>
      <c r="I415" s="6">
        <v>11883681</v>
      </c>
      <c r="J415" s="6">
        <v>12228256</v>
      </c>
      <c r="K415" s="6">
        <v>12591547</v>
      </c>
      <c r="L415" s="6">
        <v>13052537</v>
      </c>
      <c r="M415" s="6">
        <v>13090283</v>
      </c>
      <c r="N415" s="6">
        <v>13001263</v>
      </c>
      <c r="O415" s="6">
        <v>13048717</v>
      </c>
      <c r="P415" s="6">
        <v>13607846</v>
      </c>
      <c r="Q415" s="6">
        <v>13891322</v>
      </c>
      <c r="R415" s="6">
        <v>14447670</v>
      </c>
      <c r="S415" s="6">
        <v>15334132</v>
      </c>
      <c r="T415" s="6">
        <v>15569342</v>
      </c>
      <c r="U415" s="6">
        <v>16869948</v>
      </c>
      <c r="V415" s="6">
        <v>17638256</v>
      </c>
      <c r="W415" s="6">
        <v>17611658</v>
      </c>
      <c r="X415" s="6">
        <v>17774217</v>
      </c>
      <c r="Y415" s="6">
        <v>18304666</v>
      </c>
      <c r="Z415" s="6">
        <v>18930915</v>
      </c>
      <c r="AA415" s="6">
        <v>19427176</v>
      </c>
      <c r="AB415" s="6">
        <v>20210455</v>
      </c>
      <c r="AC415" s="6">
        <v>19928230</v>
      </c>
      <c r="AD415" s="6">
        <v>19909274</v>
      </c>
      <c r="AE415" s="6">
        <f>+'Balance Sheet by Segment (Y)'!J409</f>
        <v>20720887</v>
      </c>
    </row>
    <row r="416" spans="1:31" ht="15" customHeight="1" x14ac:dyDescent="0.15">
      <c r="A416" s="4" t="s">
        <v>23</v>
      </c>
      <c r="B416" s="4" t="s">
        <v>24</v>
      </c>
      <c r="C416" s="5" t="s">
        <v>158</v>
      </c>
      <c r="D416" s="6">
        <v>43213175</v>
      </c>
      <c r="E416" s="6">
        <v>45012503</v>
      </c>
      <c r="F416" s="6">
        <v>46786997</v>
      </c>
      <c r="G416" s="6">
        <v>49797860</v>
      </c>
      <c r="H416" s="6">
        <v>49635590</v>
      </c>
      <c r="I416" s="6">
        <v>50416963</v>
      </c>
      <c r="J416" s="6">
        <v>49596989</v>
      </c>
      <c r="K416" s="6">
        <v>61742666</v>
      </c>
      <c r="L416" s="6">
        <v>67929011</v>
      </c>
      <c r="M416" s="6">
        <v>63150894</v>
      </c>
      <c r="N416" s="6">
        <v>59120624</v>
      </c>
      <c r="O416" s="6">
        <v>78712214</v>
      </c>
      <c r="P416" s="6">
        <v>79048260</v>
      </c>
      <c r="Q416" s="6">
        <v>77692407</v>
      </c>
      <c r="R416" s="6">
        <v>80468455</v>
      </c>
      <c r="S416" s="6">
        <v>84485826</v>
      </c>
      <c r="T416" s="6">
        <v>88596599</v>
      </c>
      <c r="U416" s="6">
        <v>96762731</v>
      </c>
      <c r="V416" s="6">
        <v>93928160</v>
      </c>
      <c r="W416" s="6">
        <v>92828433</v>
      </c>
      <c r="X416" s="6">
        <v>73790521</v>
      </c>
      <c r="Y416" s="6">
        <v>78123873</v>
      </c>
      <c r="Z416" s="6">
        <v>86815901</v>
      </c>
      <c r="AA416" s="6">
        <v>98344686</v>
      </c>
      <c r="AB416" s="6">
        <v>107365282</v>
      </c>
      <c r="AC416" s="6">
        <v>102790647</v>
      </c>
      <c r="AD416" s="6">
        <v>104420818</v>
      </c>
      <c r="AE416" s="6">
        <f>+'Balance Sheet by Segment (Y)'!J410</f>
        <v>114025975</v>
      </c>
    </row>
    <row r="417" spans="1:31" ht="15" customHeight="1" x14ac:dyDescent="0.15">
      <c r="A417" s="4" t="s">
        <v>23</v>
      </c>
      <c r="B417" s="4" t="s">
        <v>24</v>
      </c>
      <c r="C417" s="5" t="s">
        <v>152</v>
      </c>
      <c r="D417" s="6">
        <v>16016950</v>
      </c>
      <c r="E417" s="6">
        <v>16263535</v>
      </c>
      <c r="F417" s="6">
        <v>16537160</v>
      </c>
      <c r="G417" s="6">
        <v>16958012</v>
      </c>
      <c r="H417" s="6">
        <v>9934438</v>
      </c>
      <c r="I417" s="6">
        <v>9778460</v>
      </c>
      <c r="J417" s="6">
        <v>9733818</v>
      </c>
      <c r="K417" s="6">
        <v>9726555</v>
      </c>
      <c r="L417" s="6">
        <v>9856754</v>
      </c>
      <c r="M417" s="6">
        <v>9928660</v>
      </c>
      <c r="N417" s="6">
        <v>10275797</v>
      </c>
      <c r="O417" s="6">
        <v>10397039</v>
      </c>
      <c r="P417" s="6">
        <v>10886633</v>
      </c>
      <c r="Q417" s="6">
        <v>10925405</v>
      </c>
      <c r="R417" s="6">
        <v>10878783</v>
      </c>
      <c r="S417" s="6">
        <v>10387406</v>
      </c>
      <c r="T417" s="6">
        <v>10189271</v>
      </c>
      <c r="U417" s="6">
        <v>10601177</v>
      </c>
      <c r="V417" s="6">
        <v>10521234</v>
      </c>
      <c r="W417" s="6">
        <v>10677552</v>
      </c>
      <c r="X417" s="6">
        <v>10460760</v>
      </c>
      <c r="Y417" s="6">
        <v>10781272</v>
      </c>
      <c r="Z417" s="6">
        <v>10311711</v>
      </c>
      <c r="AA417" s="6">
        <v>11446822</v>
      </c>
      <c r="AB417" s="6">
        <v>10838922</v>
      </c>
      <c r="AC417" s="6">
        <v>10845465</v>
      </c>
      <c r="AD417" s="6">
        <v>11089831</v>
      </c>
      <c r="AE417" s="6">
        <f>+'Balance Sheet by Segment (Y)'!J411</f>
        <v>11274885</v>
      </c>
    </row>
    <row r="418" spans="1:31" ht="15" customHeight="1" x14ac:dyDescent="0.15">
      <c r="A418" s="7" t="s">
        <v>23</v>
      </c>
      <c r="B418" s="7" t="s">
        <v>24</v>
      </c>
      <c r="C418" s="8" t="s">
        <v>159</v>
      </c>
      <c r="D418" s="9">
        <v>694630988</v>
      </c>
      <c r="E418" s="9">
        <v>658306676</v>
      </c>
      <c r="F418" s="9">
        <v>731527991</v>
      </c>
      <c r="G418" s="9">
        <v>714151157</v>
      </c>
      <c r="H418" s="9">
        <v>1036882664</v>
      </c>
      <c r="I418" s="9">
        <v>1048977407</v>
      </c>
      <c r="J418" s="9">
        <v>1028830360</v>
      </c>
      <c r="K418" s="9">
        <v>1136328735</v>
      </c>
      <c r="L418" s="9">
        <v>1156963990</v>
      </c>
      <c r="M418" s="9">
        <v>1063091760</v>
      </c>
      <c r="N418" s="9">
        <v>1118871643</v>
      </c>
      <c r="O418" s="9">
        <v>1055372037</v>
      </c>
      <c r="P418" s="9">
        <v>1083611324</v>
      </c>
      <c r="Q418" s="9">
        <v>1010556933</v>
      </c>
      <c r="R418" s="9">
        <v>983372309</v>
      </c>
      <c r="S418" s="9">
        <v>1008140399</v>
      </c>
      <c r="T418" s="9">
        <v>1054317576</v>
      </c>
      <c r="U418" s="9">
        <v>1130758442</v>
      </c>
      <c r="V418" s="9">
        <v>1185920527</v>
      </c>
      <c r="W418" s="9">
        <v>1158524080</v>
      </c>
      <c r="X418" s="9">
        <v>1041367095</v>
      </c>
      <c r="Y418" s="9">
        <v>1023617951</v>
      </c>
      <c r="Z418" s="9">
        <v>1006289557</v>
      </c>
      <c r="AA418" s="9">
        <v>988168578</v>
      </c>
      <c r="AB418" s="9">
        <v>1012414947</v>
      </c>
      <c r="AC418" s="9">
        <v>894188185</v>
      </c>
      <c r="AD418" s="9">
        <v>883007133</v>
      </c>
      <c r="AE418" s="9">
        <f>+'Balance Sheet by Segment (Y)'!J412</f>
        <v>1043593196</v>
      </c>
    </row>
    <row r="419" spans="1:31" ht="15" customHeight="1" x14ac:dyDescent="0.15">
      <c r="A419" s="4" t="s">
        <v>23</v>
      </c>
      <c r="B419" s="4" t="s">
        <v>24</v>
      </c>
      <c r="C419" s="5" t="s">
        <v>160</v>
      </c>
      <c r="D419" s="6">
        <v>937918568</v>
      </c>
      <c r="E419" s="6">
        <v>967948354</v>
      </c>
      <c r="F419" s="6">
        <v>973562792</v>
      </c>
      <c r="G419" s="6">
        <v>990412061</v>
      </c>
      <c r="H419" s="6">
        <v>950078179</v>
      </c>
      <c r="I419" s="6">
        <v>957443148</v>
      </c>
      <c r="J419" s="6">
        <v>1001612789</v>
      </c>
      <c r="K419" s="6">
        <v>1033649510</v>
      </c>
      <c r="L419" s="6">
        <v>1068304109</v>
      </c>
      <c r="M419" s="6">
        <v>984712597</v>
      </c>
      <c r="N419" s="6">
        <v>935913831</v>
      </c>
      <c r="O419" s="6">
        <v>891029498</v>
      </c>
      <c r="P419" s="6">
        <v>878686430</v>
      </c>
      <c r="Q419" s="6">
        <v>870972270</v>
      </c>
      <c r="R419" s="6">
        <v>914556003</v>
      </c>
      <c r="S419" s="6">
        <v>972231052</v>
      </c>
      <c r="T419" s="6">
        <v>990367318</v>
      </c>
      <c r="U419" s="6">
        <v>1049712065</v>
      </c>
      <c r="V419" s="6">
        <v>1025535450</v>
      </c>
      <c r="W419" s="6">
        <v>1012174357</v>
      </c>
      <c r="X419" s="6">
        <v>950269904</v>
      </c>
      <c r="Y419" s="6">
        <v>924659250</v>
      </c>
      <c r="Z419" s="6">
        <v>930941950</v>
      </c>
      <c r="AA419" s="6">
        <v>951230149</v>
      </c>
      <c r="AB419" s="6">
        <v>1008447196</v>
      </c>
      <c r="AC419" s="6">
        <v>977713810</v>
      </c>
      <c r="AD419" s="6">
        <v>975162371</v>
      </c>
      <c r="AE419" s="6">
        <f>+'Balance Sheet by Segment (Y)'!J413</f>
        <v>1054861788</v>
      </c>
    </row>
    <row r="420" spans="1:31" ht="15" customHeight="1" x14ac:dyDescent="0.15">
      <c r="A420" s="7" t="s">
        <v>23</v>
      </c>
      <c r="B420" s="7" t="s">
        <v>24</v>
      </c>
      <c r="C420" s="8" t="s">
        <v>161</v>
      </c>
      <c r="D420" s="9">
        <v>2710859332</v>
      </c>
      <c r="E420" s="9">
        <v>2795669066</v>
      </c>
      <c r="F420" s="9">
        <v>2804273511</v>
      </c>
      <c r="G420" s="9">
        <v>2952756517</v>
      </c>
      <c r="H420" s="9">
        <v>3315369929</v>
      </c>
      <c r="I420" s="9">
        <v>3295885394</v>
      </c>
      <c r="J420" s="9">
        <v>3410037323</v>
      </c>
      <c r="K420" s="9">
        <v>3609318732</v>
      </c>
      <c r="L420" s="9">
        <v>3691894408</v>
      </c>
      <c r="M420" s="9">
        <v>3540462429</v>
      </c>
      <c r="N420" s="9">
        <v>3540842167</v>
      </c>
      <c r="O420" s="9">
        <v>3517055055</v>
      </c>
      <c r="P420" s="9">
        <v>3421098440</v>
      </c>
      <c r="Q420" s="9">
        <v>3382414184</v>
      </c>
      <c r="R420" s="9">
        <v>3450264125</v>
      </c>
      <c r="S420" s="9">
        <v>3537035975</v>
      </c>
      <c r="T420" s="9">
        <v>3552978773</v>
      </c>
      <c r="U420" s="9">
        <v>3856284792</v>
      </c>
      <c r="V420" s="9">
        <v>3850729555</v>
      </c>
      <c r="W420" s="9">
        <v>3865279990</v>
      </c>
      <c r="X420" s="9">
        <v>3678500731</v>
      </c>
      <c r="Y420" s="9">
        <v>3548396292</v>
      </c>
      <c r="Z420" s="9">
        <v>3599673412</v>
      </c>
      <c r="AA420" s="9">
        <v>3736275130</v>
      </c>
      <c r="AB420" s="9">
        <v>3880344015</v>
      </c>
      <c r="AC420" s="9">
        <v>3652072146</v>
      </c>
      <c r="AD420" s="9">
        <v>3668113334</v>
      </c>
      <c r="AE420" s="9">
        <f>+'Balance Sheet by Segment (Y)'!J414</f>
        <v>3944151485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1C782DAB0857046942A11901C46BF35" ma:contentTypeVersion="15" ma:contentTypeDescription="Crear nuevo documento." ma:contentTypeScope="" ma:versionID="b7c617b0d359afc3d463480c86f5bbc4">
  <xsd:schema xmlns:xsd="http://www.w3.org/2001/XMLSchema" xmlns:xs="http://www.w3.org/2001/XMLSchema" xmlns:p="http://schemas.microsoft.com/office/2006/metadata/properties" xmlns:ns2="d018719d-f03c-4ef8-8964-404220931505" xmlns:ns3="34b23a4b-c9fe-450d-ab5b-9c137cf31537" targetNamespace="http://schemas.microsoft.com/office/2006/metadata/properties" ma:root="true" ma:fieldsID="b41790b8d9d1afc98712acad49463709" ns2:_="" ns3:_="">
    <xsd:import namespace="d018719d-f03c-4ef8-8964-404220931505"/>
    <xsd:import namespace="34b23a4b-c9fe-450d-ab5b-9c137cf3153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18719d-f03c-4ef8-8964-40422093150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e5e304b-be16-4855-960f-b5f33dfe1d2f}" ma:internalName="TaxCatchAll" ma:showField="CatchAllData" ma:web="d018719d-f03c-4ef8-8964-4042209315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b23a4b-c9fe-450d-ab5b-9c137cf315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8ac7b37d-5ef8-4ec5-af9f-400e3cfbc7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b23a4b-c9fe-450d-ab5b-9c137cf31537">
      <Terms xmlns="http://schemas.microsoft.com/office/infopath/2007/PartnerControls"/>
    </lcf76f155ced4ddcb4097134ff3c332f>
    <TaxCatchAll xmlns="d018719d-f03c-4ef8-8964-404220931505" xsi:nil="true"/>
  </documentManagement>
</p:properties>
</file>

<file path=customXml/itemProps1.xml><?xml version="1.0" encoding="utf-8"?>
<ds:datastoreItem xmlns:ds="http://schemas.openxmlformats.org/officeDocument/2006/customXml" ds:itemID="{D03E1C7B-E60A-4309-AB09-C9320183D0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18719d-f03c-4ef8-8964-404220931505"/>
    <ds:schemaRef ds:uri="34b23a4b-c9fe-450d-ab5b-9c137cf315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166B03-F4DE-48E1-A801-86F63C097A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097A22-5199-45D3-893A-E6C850E68FBC}">
  <ds:schemaRefs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d018719d-f03c-4ef8-8964-404220931505"/>
    <ds:schemaRef ds:uri="http://schemas.microsoft.com/office/infopath/2007/PartnerControls"/>
    <ds:schemaRef ds:uri="http://schemas.openxmlformats.org/package/2006/metadata/core-properties"/>
    <ds:schemaRef ds:uri="34b23a4b-c9fe-450d-ab5b-9c137cf31537"/>
    <ds:schemaRef ds:uri="http://schemas.microsoft.com/office/2006/metadata/properties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326c2335-66a0-4d53-aa59-0afa0692c5b2}" enabled="0" method="" siteId="{326c2335-66a0-4d53-aa59-0afa0692c5b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Income Statement (Y)</vt:lpstr>
      <vt:lpstr>Income Statement (Q)</vt:lpstr>
      <vt:lpstr>Balance Sheet (Y)</vt:lpstr>
      <vt:lpstr>Balance Sheet (Q)</vt:lpstr>
      <vt:lpstr>Cash Flow(YTD)</vt:lpstr>
      <vt:lpstr>Cash Flow(Y)</vt:lpstr>
      <vt:lpstr>Operational Indicators (Y)</vt:lpstr>
      <vt:lpstr>Operational Indicators (Q)</vt:lpstr>
      <vt:lpstr>Income Statement by Segment (Y)</vt:lpstr>
      <vt:lpstr>Income Statement by Segment (Q)</vt:lpstr>
      <vt:lpstr>Balance Sheet by Segment (Y)</vt:lpstr>
      <vt:lpstr>Balance Sheet by Segment (Q)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Iñigo Eduardo Ruiz Ponce (CL)</cp:lastModifiedBy>
  <dcterms:created xsi:type="dcterms:W3CDTF">2025-03-11T12:56:13Z</dcterms:created>
  <dcterms:modified xsi:type="dcterms:W3CDTF">2025-03-11T20:27:32Z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0x010100F1C782DAB0857046942A11901C46BF35</vt:lpwstr>
  </property>
  <property fmtid="{D5CDD505-2E9C-101B-9397-08002B2CF9AE}" pid="3" name="MediaServiceImageTags">
    <vt:lpwstr/>
  </property>
</Properties>
</file>